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Teaching\FA\2019_Fall\Slides\Session_8\In_Class\"/>
    </mc:Choice>
  </mc:AlternateContent>
  <xr:revisionPtr revIDLastSave="0" documentId="8_{74DDE10C-3FC7-485E-8683-3B43F9186088}" xr6:coauthVersionLast="45" xr6:coauthVersionMax="45" xr10:uidLastSave="{00000000-0000-0000-0000-000000000000}"/>
  <bookViews>
    <workbookView xWindow="-28920" yWindow="-120" windowWidth="28110" windowHeight="16440" tabRatio="500" activeTab="2" xr2:uid="{00000000-000D-0000-FFFF-FFFF00000000}"/>
  </bookViews>
  <sheets>
    <sheet name="Par -- F.GD" sheetId="1" r:id="rId1"/>
    <sheet name="Discount -- F.GY (July 16)" sheetId="2" r:id="rId2"/>
    <sheet name="Discount -- F.GY (July 15)" sheetId="3" r:id="rId3"/>
    <sheet name="Premium -- F.GI" sheetId="4" r:id="rId4"/>
  </sheets>
  <calcPr calcId="19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1" i="4" l="1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N27" i="4"/>
  <c r="D27" i="4"/>
  <c r="D26" i="4"/>
  <c r="N25" i="4"/>
  <c r="O29" i="4" s="1"/>
  <c r="D25" i="4"/>
  <c r="D24" i="4"/>
  <c r="D23" i="4"/>
  <c r="D22" i="4"/>
  <c r="D21" i="4"/>
  <c r="O20" i="4"/>
  <c r="D20" i="4"/>
  <c r="D19" i="4"/>
  <c r="N18" i="4"/>
  <c r="D18" i="4"/>
  <c r="D17" i="4"/>
  <c r="D16" i="4"/>
  <c r="D15" i="4"/>
  <c r="D14" i="4"/>
  <c r="D13" i="4"/>
  <c r="D12" i="4"/>
  <c r="O11" i="4" s="1"/>
  <c r="E8" i="4"/>
  <c r="N5" i="4" s="1"/>
  <c r="O7" i="4"/>
  <c r="O6" i="4" s="1"/>
  <c r="L5" i="4"/>
  <c r="C5" i="4"/>
  <c r="O15" i="4" s="1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N25" i="3"/>
  <c r="O28" i="3" s="1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O20" i="3" s="1"/>
  <c r="D12" i="3"/>
  <c r="O16" i="3" s="1"/>
  <c r="O11" i="3"/>
  <c r="N14" i="3" s="1"/>
  <c r="E8" i="3"/>
  <c r="N5" i="3" s="1"/>
  <c r="O7" i="3"/>
  <c r="L5" i="3"/>
  <c r="C5" i="3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O28" i="2"/>
  <c r="D28" i="2"/>
  <c r="D27" i="2"/>
  <c r="D26" i="2"/>
  <c r="N25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O20" i="2" s="1"/>
  <c r="D12" i="2"/>
  <c r="O16" i="2" s="1"/>
  <c r="E8" i="2"/>
  <c r="E11" i="2" s="1"/>
  <c r="C12" i="2" s="1"/>
  <c r="O7" i="2"/>
  <c r="L5" i="2"/>
  <c r="C5" i="2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E11" i="1"/>
  <c r="O9" i="1"/>
  <c r="N8" i="1"/>
  <c r="E8" i="1"/>
  <c r="O6" i="1"/>
  <c r="N5" i="1"/>
  <c r="L5" i="1"/>
  <c r="C5" i="1"/>
  <c r="N11" i="1" s="1"/>
  <c r="N9" i="2" l="1"/>
  <c r="O10" i="2" s="1"/>
  <c r="C12" i="1"/>
  <c r="E12" i="1" s="1"/>
  <c r="N6" i="2"/>
  <c r="N6" i="3"/>
  <c r="E12" i="2"/>
  <c r="E11" i="3"/>
  <c r="N15" i="1"/>
  <c r="N14" i="1" s="1"/>
  <c r="N20" i="1"/>
  <c r="O12" i="1"/>
  <c r="N5" i="2"/>
  <c r="O11" i="2"/>
  <c r="N14" i="2" s="1"/>
  <c r="E11" i="4"/>
  <c r="C13" i="1" l="1"/>
  <c r="E13" i="1"/>
  <c r="C12" i="3"/>
  <c r="E12" i="3"/>
  <c r="N13" i="2"/>
  <c r="O15" i="2" s="1"/>
  <c r="O16" i="1"/>
  <c r="N19" i="1"/>
  <c r="E13" i="2"/>
  <c r="C13" i="2"/>
  <c r="N18" i="2" s="1"/>
  <c r="O19" i="2" s="1"/>
  <c r="C12" i="4"/>
  <c r="N9" i="4" s="1"/>
  <c r="N10" i="4" s="1"/>
  <c r="E12" i="4"/>
  <c r="C14" i="2" l="1"/>
  <c r="E14" i="2" s="1"/>
  <c r="C14" i="1"/>
  <c r="E14" i="1" s="1"/>
  <c r="C13" i="4"/>
  <c r="E13" i="4"/>
  <c r="C13" i="3"/>
  <c r="N18" i="3" s="1"/>
  <c r="O19" i="3" s="1"/>
  <c r="N9" i="3"/>
  <c r="O10" i="3" s="1"/>
  <c r="N13" i="3"/>
  <c r="O15" i="3" s="1"/>
  <c r="C15" i="1" l="1"/>
  <c r="E15" i="1"/>
  <c r="C15" i="2"/>
  <c r="E15" i="2" s="1"/>
  <c r="C14" i="4"/>
  <c r="E14" i="4" s="1"/>
  <c r="E13" i="3"/>
  <c r="N13" i="4"/>
  <c r="N14" i="4" s="1"/>
  <c r="C15" i="4" l="1"/>
  <c r="E15" i="4"/>
  <c r="C16" i="2"/>
  <c r="E16" i="2" s="1"/>
  <c r="E14" i="3"/>
  <c r="C14" i="3"/>
  <c r="C16" i="1"/>
  <c r="E16" i="1" s="1"/>
  <c r="N17" i="4"/>
  <c r="N19" i="4" s="1"/>
  <c r="C17" i="1" l="1"/>
  <c r="E17" i="1"/>
  <c r="C17" i="2"/>
  <c r="E17" i="2" s="1"/>
  <c r="C15" i="3"/>
  <c r="E15" i="3" s="1"/>
  <c r="C16" i="4"/>
  <c r="E16" i="4" s="1"/>
  <c r="C17" i="4" l="1"/>
  <c r="E17" i="4" s="1"/>
  <c r="C16" i="3"/>
  <c r="E16" i="3" s="1"/>
  <c r="C18" i="2"/>
  <c r="E18" i="2" s="1"/>
  <c r="C18" i="1"/>
  <c r="E18" i="1" s="1"/>
  <c r="C19" i="2" l="1"/>
  <c r="E19" i="2"/>
  <c r="E19" i="1"/>
  <c r="C19" i="1"/>
  <c r="C17" i="3"/>
  <c r="E17" i="3" s="1"/>
  <c r="C18" i="4"/>
  <c r="E18" i="4" s="1"/>
  <c r="C19" i="4" l="1"/>
  <c r="E19" i="4" s="1"/>
  <c r="E18" i="3"/>
  <c r="C18" i="3"/>
  <c r="C20" i="2"/>
  <c r="E20" i="2"/>
  <c r="C20" i="1"/>
  <c r="E20" i="1" s="1"/>
  <c r="C21" i="1" l="1"/>
  <c r="E21" i="1" s="1"/>
  <c r="C20" i="4"/>
  <c r="E20" i="4" s="1"/>
  <c r="C19" i="3"/>
  <c r="E19" i="3" s="1"/>
  <c r="C21" i="2"/>
  <c r="E21" i="2"/>
  <c r="C21" i="4" l="1"/>
  <c r="E21" i="4" s="1"/>
  <c r="C20" i="3"/>
  <c r="E20" i="3" s="1"/>
  <c r="N18" i="1"/>
  <c r="O21" i="1" s="1"/>
  <c r="C22" i="1"/>
  <c r="E22" i="1" s="1"/>
  <c r="C22" i="2"/>
  <c r="E22" i="2" s="1"/>
  <c r="C21" i="3" l="1"/>
  <c r="E21" i="3" s="1"/>
  <c r="C23" i="2"/>
  <c r="E23" i="2" s="1"/>
  <c r="C23" i="1"/>
  <c r="E23" i="1" s="1"/>
  <c r="C22" i="4"/>
  <c r="E22" i="4" s="1"/>
  <c r="C24" i="1" l="1"/>
  <c r="E24" i="1"/>
  <c r="C23" i="4"/>
  <c r="E23" i="4" s="1"/>
  <c r="C24" i="2"/>
  <c r="E24" i="2" s="1"/>
  <c r="C22" i="3"/>
  <c r="E22" i="3"/>
  <c r="C25" i="2" l="1"/>
  <c r="E25" i="2"/>
  <c r="C24" i="4"/>
  <c r="E24" i="4"/>
  <c r="C23" i="3"/>
  <c r="E23" i="3"/>
  <c r="C25" i="1"/>
  <c r="E25" i="1" s="1"/>
  <c r="C26" i="1" l="1"/>
  <c r="E26" i="1" s="1"/>
  <c r="C25" i="4"/>
  <c r="E25" i="4" s="1"/>
  <c r="C24" i="3"/>
  <c r="E24" i="3" s="1"/>
  <c r="C26" i="2"/>
  <c r="E26" i="2"/>
  <c r="C25" i="3" l="1"/>
  <c r="E25" i="3" s="1"/>
  <c r="C26" i="4"/>
  <c r="E26" i="4" s="1"/>
  <c r="C27" i="1"/>
  <c r="E27" i="1" s="1"/>
  <c r="C27" i="2"/>
  <c r="E27" i="2"/>
  <c r="C28" i="1" l="1"/>
  <c r="E28" i="1" s="1"/>
  <c r="C27" i="4"/>
  <c r="E27" i="4" s="1"/>
  <c r="C26" i="3"/>
  <c r="E26" i="3" s="1"/>
  <c r="C28" i="2"/>
  <c r="E28" i="2"/>
  <c r="C27" i="3" l="1"/>
  <c r="E27" i="3" s="1"/>
  <c r="C28" i="4"/>
  <c r="E28" i="4" s="1"/>
  <c r="C29" i="1"/>
  <c r="E29" i="1"/>
  <c r="C29" i="2"/>
  <c r="E29" i="2"/>
  <c r="C29" i="4" l="1"/>
  <c r="E29" i="4" s="1"/>
  <c r="C28" i="3"/>
  <c r="E28" i="3" s="1"/>
  <c r="C30" i="1"/>
  <c r="E30" i="1" s="1"/>
  <c r="C30" i="2"/>
  <c r="E30" i="2"/>
  <c r="C31" i="1" l="1"/>
  <c r="E31" i="1" s="1"/>
  <c r="C29" i="3"/>
  <c r="E29" i="3" s="1"/>
  <c r="E30" i="4"/>
  <c r="C30" i="4"/>
  <c r="C31" i="2"/>
  <c r="E31" i="2" s="1"/>
  <c r="C32" i="2" l="1"/>
  <c r="E32" i="2" s="1"/>
  <c r="E30" i="3"/>
  <c r="C30" i="3"/>
  <c r="C32" i="1"/>
  <c r="E32" i="1"/>
  <c r="C31" i="4"/>
  <c r="E31" i="4" s="1"/>
  <c r="C32" i="4" l="1"/>
  <c r="E32" i="4"/>
  <c r="C33" i="2"/>
  <c r="E33" i="2" s="1"/>
  <c r="C31" i="3"/>
  <c r="E31" i="3"/>
  <c r="C33" i="1"/>
  <c r="E33" i="1"/>
  <c r="C34" i="2" l="1"/>
  <c r="E34" i="2"/>
  <c r="C34" i="1"/>
  <c r="E34" i="1" s="1"/>
  <c r="C32" i="3"/>
  <c r="E32" i="3" s="1"/>
  <c r="C33" i="4"/>
  <c r="E33" i="4" s="1"/>
  <c r="C33" i="3" l="1"/>
  <c r="E33" i="3" s="1"/>
  <c r="C34" i="4"/>
  <c r="E34" i="4" s="1"/>
  <c r="C35" i="1"/>
  <c r="E35" i="1" s="1"/>
  <c r="C35" i="2"/>
  <c r="E35" i="2" s="1"/>
  <c r="C36" i="2" l="1"/>
  <c r="E36" i="2" s="1"/>
  <c r="C35" i="4"/>
  <c r="E35" i="4" s="1"/>
  <c r="C36" i="1"/>
  <c r="E36" i="1" s="1"/>
  <c r="C34" i="3"/>
  <c r="E34" i="3"/>
  <c r="C36" i="4" l="1"/>
  <c r="E36" i="4" s="1"/>
  <c r="C37" i="1"/>
  <c r="E37" i="1" s="1"/>
  <c r="C37" i="2"/>
  <c r="E37" i="2"/>
  <c r="C35" i="3"/>
  <c r="E35" i="3"/>
  <c r="C38" i="1" l="1"/>
  <c r="E38" i="1" s="1"/>
  <c r="C37" i="4"/>
  <c r="E37" i="4"/>
  <c r="C36" i="3"/>
  <c r="E36" i="3" s="1"/>
  <c r="C38" i="2"/>
  <c r="E38" i="2"/>
  <c r="C37" i="3" l="1"/>
  <c r="E37" i="3" s="1"/>
  <c r="C39" i="1"/>
  <c r="E39" i="1" s="1"/>
  <c r="C39" i="2"/>
  <c r="E39" i="2" s="1"/>
  <c r="E38" i="4"/>
  <c r="C38" i="4"/>
  <c r="C40" i="2" l="1"/>
  <c r="E40" i="2" s="1"/>
  <c r="C40" i="1"/>
  <c r="E40" i="1"/>
  <c r="C38" i="3"/>
  <c r="E38" i="3" s="1"/>
  <c r="C39" i="4"/>
  <c r="E39" i="4" s="1"/>
  <c r="C39" i="3" l="1"/>
  <c r="E39" i="3"/>
  <c r="C40" i="4"/>
  <c r="E40" i="4"/>
  <c r="C41" i="2"/>
  <c r="E41" i="2" s="1"/>
  <c r="C41" i="1"/>
  <c r="E41" i="1"/>
  <c r="C42" i="2" l="1"/>
  <c r="E42" i="2" s="1"/>
  <c r="C42" i="1"/>
  <c r="E42" i="1" s="1"/>
  <c r="C41" i="4"/>
  <c r="E41" i="4" s="1"/>
  <c r="C40" i="3"/>
  <c r="E40" i="3" s="1"/>
  <c r="C41" i="3" l="1"/>
  <c r="E41" i="3" s="1"/>
  <c r="C43" i="1"/>
  <c r="E43" i="1" s="1"/>
  <c r="C42" i="4"/>
  <c r="E42" i="4" s="1"/>
  <c r="C43" i="2"/>
  <c r="E43" i="2" s="1"/>
  <c r="C43" i="4" l="1"/>
  <c r="E43" i="4" s="1"/>
  <c r="C44" i="2"/>
  <c r="E44" i="2" s="1"/>
  <c r="C44" i="1"/>
  <c r="E44" i="1" s="1"/>
  <c r="C42" i="3"/>
  <c r="E42" i="3"/>
  <c r="C45" i="1" l="1"/>
  <c r="E45" i="1" s="1"/>
  <c r="C45" i="2"/>
  <c r="E45" i="2"/>
  <c r="C44" i="4"/>
  <c r="E44" i="4" s="1"/>
  <c r="C43" i="3"/>
  <c r="E43" i="3"/>
  <c r="C45" i="4" l="1"/>
  <c r="E45" i="4"/>
  <c r="C46" i="1"/>
  <c r="E46" i="1" s="1"/>
  <c r="C46" i="2"/>
  <c r="E46" i="2" s="1"/>
  <c r="C44" i="3"/>
  <c r="E44" i="3" s="1"/>
  <c r="C47" i="2" l="1"/>
  <c r="E47" i="2" s="1"/>
  <c r="C45" i="3"/>
  <c r="E45" i="3" s="1"/>
  <c r="C47" i="1"/>
  <c r="E47" i="1" s="1"/>
  <c r="C46" i="4"/>
  <c r="E46" i="4" s="1"/>
  <c r="C47" i="4" l="1"/>
  <c r="E47" i="4" s="1"/>
  <c r="C48" i="1"/>
  <c r="E48" i="1" s="1"/>
  <c r="C46" i="3"/>
  <c r="E46" i="3" s="1"/>
  <c r="C48" i="2"/>
  <c r="E48" i="2" s="1"/>
  <c r="C47" i="3" l="1"/>
  <c r="E47" i="3"/>
  <c r="C49" i="2"/>
  <c r="E49" i="2" s="1"/>
  <c r="C49" i="1"/>
  <c r="E49" i="1" s="1"/>
  <c r="C48" i="4"/>
  <c r="E48" i="4" s="1"/>
  <c r="C49" i="4" l="1"/>
  <c r="E49" i="4"/>
  <c r="E50" i="1"/>
  <c r="C50" i="1"/>
  <c r="C50" i="2"/>
  <c r="E50" i="2"/>
  <c r="C48" i="3"/>
  <c r="E48" i="3" s="1"/>
  <c r="C49" i="3" l="1"/>
  <c r="E49" i="3" s="1"/>
  <c r="C51" i="1"/>
  <c r="E51" i="1" s="1"/>
  <c r="C51" i="2"/>
  <c r="E51" i="2" s="1"/>
  <c r="C50" i="4"/>
  <c r="E50" i="4" s="1"/>
  <c r="C51" i="4" l="1"/>
  <c r="E51" i="4" s="1"/>
  <c r="C52" i="1"/>
  <c r="E52" i="1" s="1"/>
  <c r="C52" i="2"/>
  <c r="E52" i="2" s="1"/>
  <c r="C50" i="3"/>
  <c r="E50" i="3" s="1"/>
  <c r="C51" i="3" l="1"/>
  <c r="E51" i="3"/>
  <c r="C53" i="2"/>
  <c r="E53" i="2"/>
  <c r="C53" i="1"/>
  <c r="E53" i="1" s="1"/>
  <c r="C52" i="4"/>
  <c r="E52" i="4" s="1"/>
  <c r="C53" i="4" l="1"/>
  <c r="E53" i="4"/>
  <c r="C54" i="1"/>
  <c r="E54" i="1" s="1"/>
  <c r="C52" i="3"/>
  <c r="E52" i="3" s="1"/>
  <c r="C54" i="2"/>
  <c r="E54" i="2"/>
  <c r="C53" i="3" l="1"/>
  <c r="E53" i="3" s="1"/>
  <c r="C55" i="1"/>
  <c r="E55" i="1" s="1"/>
  <c r="C55" i="2"/>
  <c r="E55" i="2" s="1"/>
  <c r="C54" i="4"/>
  <c r="E54" i="4" s="1"/>
  <c r="C56" i="2" l="1"/>
  <c r="E56" i="2" s="1"/>
  <c r="E55" i="4"/>
  <c r="C55" i="4"/>
  <c r="C56" i="1"/>
  <c r="E56" i="1"/>
  <c r="C54" i="3"/>
  <c r="E54" i="3" s="1"/>
  <c r="C55" i="3" l="1"/>
  <c r="E55" i="3"/>
  <c r="C57" i="2"/>
  <c r="E57" i="2"/>
  <c r="C56" i="4"/>
  <c r="E56" i="4" s="1"/>
  <c r="C57" i="1"/>
  <c r="E57" i="1" s="1"/>
  <c r="C58" i="1" l="1"/>
  <c r="E58" i="1" s="1"/>
  <c r="C57" i="4"/>
  <c r="E57" i="4" s="1"/>
  <c r="C56" i="3"/>
  <c r="E56" i="3" s="1"/>
  <c r="C58" i="2"/>
  <c r="E58" i="2"/>
  <c r="C58" i="4" l="1"/>
  <c r="E58" i="4" s="1"/>
  <c r="C57" i="3"/>
  <c r="E57" i="3" s="1"/>
  <c r="C59" i="1"/>
  <c r="E59" i="1" s="1"/>
  <c r="C59" i="2"/>
  <c r="E59" i="2" s="1"/>
  <c r="C58" i="3" l="1"/>
  <c r="E58" i="3" s="1"/>
  <c r="C60" i="2"/>
  <c r="E60" i="2" s="1"/>
  <c r="C60" i="1"/>
  <c r="E60" i="1" s="1"/>
  <c r="C59" i="4"/>
  <c r="E59" i="4" s="1"/>
  <c r="C60" i="4" l="1"/>
  <c r="E60" i="4" s="1"/>
  <c r="C61" i="1"/>
  <c r="E61" i="1" s="1"/>
  <c r="C61" i="2"/>
  <c r="E61" i="2"/>
  <c r="C59" i="3"/>
  <c r="E59" i="3"/>
  <c r="C62" i="1" l="1"/>
  <c r="E62" i="1" s="1"/>
  <c r="C61" i="4"/>
  <c r="E61" i="4"/>
  <c r="C60" i="3"/>
  <c r="E60" i="3" s="1"/>
  <c r="C62" i="2"/>
  <c r="E62" i="2"/>
  <c r="C61" i="3" l="1"/>
  <c r="E61" i="3" s="1"/>
  <c r="C63" i="1"/>
  <c r="E63" i="1" s="1"/>
  <c r="C63" i="2"/>
  <c r="E63" i="2" s="1"/>
  <c r="C62" i="4"/>
  <c r="E62" i="4" s="1"/>
  <c r="C64" i="2" l="1"/>
  <c r="E64" i="2" s="1"/>
  <c r="C63" i="4"/>
  <c r="E63" i="4" s="1"/>
  <c r="C64" i="1"/>
  <c r="E64" i="1"/>
  <c r="C62" i="3"/>
  <c r="E62" i="3" s="1"/>
  <c r="C63" i="3" l="1"/>
  <c r="E63" i="3"/>
  <c r="C64" i="4"/>
  <c r="E64" i="4"/>
  <c r="C65" i="2"/>
  <c r="E65" i="2"/>
  <c r="C65" i="1"/>
  <c r="E65" i="1"/>
  <c r="C65" i="4" l="1"/>
  <c r="E65" i="4"/>
  <c r="C64" i="3"/>
  <c r="E64" i="3" s="1"/>
  <c r="C66" i="1"/>
  <c r="E66" i="1" s="1"/>
  <c r="C66" i="2"/>
  <c r="E66" i="2"/>
  <c r="C67" i="1" l="1"/>
  <c r="E67" i="1" s="1"/>
  <c r="C65" i="3"/>
  <c r="E65" i="3" s="1"/>
  <c r="C67" i="2"/>
  <c r="E67" i="2" s="1"/>
  <c r="C66" i="4"/>
  <c r="E66" i="4" s="1"/>
  <c r="C68" i="2" l="1"/>
  <c r="E68" i="2" s="1"/>
  <c r="E67" i="4"/>
  <c r="C67" i="4"/>
  <c r="C66" i="3"/>
  <c r="E66" i="3"/>
  <c r="E68" i="1"/>
  <c r="C68" i="1"/>
  <c r="C69" i="2" l="1"/>
  <c r="E69" i="2"/>
  <c r="C69" i="1"/>
  <c r="E69" i="1"/>
  <c r="C68" i="4"/>
  <c r="E68" i="4" s="1"/>
  <c r="C67" i="3"/>
  <c r="E67" i="3" s="1"/>
  <c r="C68" i="3" l="1"/>
  <c r="E68" i="3" s="1"/>
  <c r="C69" i="4"/>
  <c r="E69" i="4" s="1"/>
  <c r="C70" i="2"/>
  <c r="E70" i="2" s="1"/>
  <c r="C70" i="1"/>
  <c r="E70" i="1" s="1"/>
  <c r="C71" i="2" l="1"/>
  <c r="E71" i="2" s="1"/>
  <c r="C71" i="1"/>
  <c r="E71" i="1" s="1"/>
  <c r="C70" i="4"/>
  <c r="E70" i="4" s="1"/>
  <c r="C69" i="3"/>
  <c r="E69" i="3" s="1"/>
  <c r="C70" i="3" l="1"/>
  <c r="E70" i="3" s="1"/>
  <c r="C71" i="4"/>
  <c r="E71" i="4" s="1"/>
  <c r="C72" i="1"/>
  <c r="E72" i="1"/>
  <c r="C72" i="2"/>
  <c r="E72" i="2" s="1"/>
  <c r="C73" i="2" l="1"/>
  <c r="E73" i="2"/>
  <c r="C72" i="4"/>
  <c r="E72" i="4"/>
  <c r="C71" i="3"/>
  <c r="E71" i="3"/>
  <c r="C73" i="1"/>
  <c r="E73" i="1"/>
  <c r="C74" i="1" l="1"/>
  <c r="E74" i="1" s="1"/>
  <c r="C73" i="4"/>
  <c r="E73" i="4"/>
  <c r="C72" i="3"/>
  <c r="E72" i="3" s="1"/>
  <c r="C74" i="2"/>
  <c r="E74" i="2"/>
  <c r="C73" i="3" l="1"/>
  <c r="E73" i="3" s="1"/>
  <c r="C75" i="1"/>
  <c r="E75" i="1" s="1"/>
  <c r="C74" i="4"/>
  <c r="E74" i="4" s="1"/>
  <c r="C75" i="2"/>
  <c r="N26" i="2" s="1"/>
  <c r="O27" i="2" s="1"/>
  <c r="C75" i="4" l="1"/>
  <c r="E75" i="4" s="1"/>
  <c r="C74" i="3"/>
  <c r="E74" i="3" s="1"/>
  <c r="E75" i="2"/>
  <c r="C75" i="3" l="1"/>
  <c r="N26" i="3" s="1"/>
  <c r="O27" i="3" s="1"/>
  <c r="E75" i="3"/>
  <c r="C76" i="4"/>
  <c r="E76" i="4" s="1"/>
  <c r="C77" i="4" l="1"/>
  <c r="E77" i="4"/>
  <c r="C78" i="4" l="1"/>
  <c r="E78" i="4" s="1"/>
  <c r="C79" i="4" l="1"/>
  <c r="E79" i="4" s="1"/>
  <c r="C80" i="4" l="1"/>
  <c r="E80" i="4"/>
  <c r="C81" i="4" l="1"/>
  <c r="E81" i="4"/>
  <c r="C82" i="4" l="1"/>
  <c r="E82" i="4" s="1"/>
  <c r="C83" i="4" l="1"/>
  <c r="E83" i="4" s="1"/>
  <c r="C84" i="4" l="1"/>
  <c r="E84" i="4" s="1"/>
  <c r="C85" i="4" l="1"/>
  <c r="E85" i="4"/>
  <c r="C86" i="4" l="1"/>
  <c r="E86" i="4" s="1"/>
  <c r="C87" i="4" l="1"/>
  <c r="E87" i="4" s="1"/>
  <c r="C88" i="4" l="1"/>
  <c r="E88" i="4"/>
  <c r="C89" i="4" l="1"/>
  <c r="E89" i="4" s="1"/>
  <c r="C90" i="4" l="1"/>
  <c r="E90" i="4" s="1"/>
  <c r="C91" i="4" l="1"/>
  <c r="N26" i="4" s="1"/>
  <c r="N28" i="4" s="1"/>
  <c r="E91" i="4" l="1"/>
</calcChain>
</file>

<file path=xl/sharedStrings.xml><?xml version="1.0" encoding="utf-8"?>
<sst xmlns="http://schemas.openxmlformats.org/spreadsheetml/2006/main" count="155" uniqueCount="36">
  <si>
    <t>Bond: F.GD</t>
  </si>
  <si>
    <t>Journal entries</t>
  </si>
  <si>
    <t>Start:</t>
  </si>
  <si>
    <t>Fiscal Year end</t>
  </si>
  <si>
    <t>Date</t>
  </si>
  <si>
    <t>Accounts</t>
  </si>
  <si>
    <t>DR</t>
  </si>
  <si>
    <t>CR</t>
  </si>
  <si>
    <t>Days between</t>
  </si>
  <si>
    <t>All dollars in millions</t>
  </si>
  <si>
    <t>Activity answer</t>
  </si>
  <si>
    <t>Cash</t>
  </si>
  <si>
    <t xml:space="preserve">    Bond payable</t>
  </si>
  <si>
    <t>Coupon</t>
  </si>
  <si>
    <t>Yield</t>
  </si>
  <si>
    <t>Par</t>
  </si>
  <si>
    <t>Price</t>
  </si>
  <si>
    <t>Years</t>
  </si>
  <si>
    <t>Interest expense</t>
  </si>
  <si>
    <t xml:space="preserve">    Cash</t>
  </si>
  <si>
    <t>Period</t>
  </si>
  <si>
    <t>Int Exp</t>
  </si>
  <si>
    <t>Carrying Value</t>
  </si>
  <si>
    <t xml:space="preserve">    Interest payable</t>
  </si>
  <si>
    <t>Interest payable</t>
  </si>
  <si>
    <t>Final entry</t>
  </si>
  <si>
    <t>Bond payable</t>
  </si>
  <si>
    <t>Bond: F.GY</t>
  </si>
  <si>
    <t>Discount on bond payable</t>
  </si>
  <si>
    <t xml:space="preserve">    Discount on bonds payable</t>
  </si>
  <si>
    <t xml:space="preserve">    Discount on bond payable</t>
  </si>
  <si>
    <t>Note: If you were asked to calculate the below final entry, you would be provided</t>
  </si>
  <si>
    <t>extra information about the bond to aid in solving it.</t>
  </si>
  <si>
    <t>Bond: F.GI</t>
  </si>
  <si>
    <t xml:space="preserve">    Premium on bond payable</t>
  </si>
  <si>
    <t>Premium on bond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</si>
</sst>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;@"/>
    <numFmt numFmtId="165" formatCode="0.0%"/>
    <numFmt numFmtId="166" formatCode="d\-mmm\-yyyy;@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DEEBF7"/>
        <bgColor rgb="FFE2F0D9"/>
      </patternFill>
    </fill>
    <fill>
      <patternFill patternType="solid">
        <fgColor rgb="FF99FFFF"/>
        <bgColor rgb="FF99CCFF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" fontId="0" fillId="0" borderId="0" xfId="0" applyNumberFormat="1"/>
    <xf numFmtId="164" fontId="0" fillId="0" borderId="1" xfId="0" applyNumberFormat="1" applyFont="1" applyBorder="1"/>
    <xf numFmtId="0" fontId="0" fillId="0" borderId="2" xfId="0" applyFont="1" applyBorder="1"/>
    <xf numFmtId="0" fontId="0" fillId="0" borderId="3" xfId="0" applyFont="1" applyBorder="1"/>
    <xf numFmtId="164" fontId="0" fillId="2" borderId="4" xfId="0" applyNumberFormat="1" applyFill="1" applyBorder="1"/>
    <xf numFmtId="0" fontId="0" fillId="2" borderId="5" xfId="0" applyFont="1" applyFill="1" applyBorder="1"/>
    <xf numFmtId="2" fontId="0" fillId="2" borderId="5" xfId="0" applyNumberFormat="1" applyFill="1" applyBorder="1"/>
    <xf numFmtId="2" fontId="0" fillId="2" borderId="6" xfId="0" applyNumberFormat="1" applyFill="1" applyBorder="1"/>
    <xf numFmtId="164" fontId="0" fillId="2" borderId="7" xfId="0" applyNumberFormat="1" applyFill="1" applyBorder="1"/>
    <xf numFmtId="0" fontId="0" fillId="2" borderId="0" xfId="0" applyFont="1" applyFill="1" applyBorder="1"/>
    <xf numFmtId="2" fontId="0" fillId="2" borderId="0" xfId="0" applyNumberFormat="1" applyFill="1" applyBorder="1"/>
    <xf numFmtId="2" fontId="0" fillId="2" borderId="8" xfId="0" applyNumberFormat="1" applyFill="1" applyBorder="1"/>
    <xf numFmtId="165" fontId="0" fillId="0" borderId="0" xfId="0" applyNumberFormat="1"/>
    <xf numFmtId="10" fontId="0" fillId="0" borderId="0" xfId="0" applyNumberFormat="1"/>
    <xf numFmtId="2" fontId="0" fillId="0" borderId="0" xfId="0" applyNumberFormat="1"/>
    <xf numFmtId="0" fontId="0" fillId="2" borderId="8" xfId="0" applyFill="1" applyBorder="1"/>
    <xf numFmtId="164" fontId="0" fillId="2" borderId="9" xfId="0" applyNumberFormat="1" applyFill="1" applyBorder="1"/>
    <xf numFmtId="0" fontId="0" fillId="2" borderId="10" xfId="0" applyFont="1" applyFill="1" applyBorder="1"/>
    <xf numFmtId="2" fontId="0" fillId="2" borderId="11" xfId="0" applyNumberFormat="1" applyFill="1" applyBorder="1"/>
    <xf numFmtId="166" fontId="0" fillId="3" borderId="4" xfId="0" applyNumberFormat="1" applyFill="1" applyBorder="1"/>
    <xf numFmtId="0" fontId="0" fillId="3" borderId="5" xfId="0" applyFont="1" applyFill="1" applyBorder="1"/>
    <xf numFmtId="2" fontId="0" fillId="3" borderId="5" xfId="0" applyNumberFormat="1" applyFill="1" applyBorder="1"/>
    <xf numFmtId="2" fontId="0" fillId="3" borderId="6" xfId="0" applyNumberFormat="1" applyFill="1" applyBorder="1"/>
    <xf numFmtId="164" fontId="0" fillId="3" borderId="7" xfId="0" applyNumberFormat="1" applyFill="1" applyBorder="1"/>
    <xf numFmtId="0" fontId="0" fillId="3" borderId="0" xfId="0" applyFont="1" applyFill="1" applyBorder="1"/>
    <xf numFmtId="2" fontId="0" fillId="3" borderId="0" xfId="0" applyNumberFormat="1" applyFill="1" applyBorder="1"/>
    <xf numFmtId="0" fontId="0" fillId="3" borderId="8" xfId="0" applyFill="1" applyBorder="1"/>
    <xf numFmtId="164" fontId="0" fillId="3" borderId="9" xfId="0" applyNumberFormat="1" applyFill="1" applyBorder="1"/>
    <xf numFmtId="0" fontId="0" fillId="3" borderId="10" xfId="0" applyFont="1" applyFill="1" applyBorder="1"/>
    <xf numFmtId="2" fontId="0" fillId="3" borderId="11" xfId="0" applyNumberFormat="1" applyFill="1" applyBorder="1"/>
    <xf numFmtId="16" fontId="0" fillId="4" borderId="0" xfId="0" applyNumberFormat="1" applyFill="1"/>
    <xf numFmtId="164" fontId="0" fillId="0" borderId="4" xfId="0" applyNumberFormat="1" applyFont="1" applyBorder="1"/>
    <xf numFmtId="0" fontId="0" fillId="0" borderId="5" xfId="0" applyFont="1" applyBorder="1"/>
    <xf numFmtId="0" fontId="0" fillId="0" borderId="6" xfId="0" applyFont="1" applyBorder="1"/>
    <xf numFmtId="2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75"/>
  <sheetViews>
    <sheetView zoomScaleNormal="100" workbookViewId="0">
      <selection activeCell="F12" sqref="F12"/>
    </sheetView>
  </sheetViews>
  <sheetFormatPr defaultRowHeight="15" x14ac:dyDescent="0.25"/>
  <cols>
    <col min="1" max="1" width="8.5703125" customWidth="1"/>
    <col min="2" max="2" width="14.140625" customWidth="1"/>
    <col min="3" max="5" width="8.5703125" customWidth="1"/>
    <col min="6" max="6" width="10.5703125" customWidth="1"/>
    <col min="7" max="11" width="8.5703125" customWidth="1"/>
    <col min="12" max="12" width="12.28515625" style="1" customWidth="1"/>
    <col min="13" max="13" width="27.42578125" customWidth="1"/>
    <col min="14" max="1025" width="8.5703125" customWidth="1"/>
  </cols>
  <sheetData>
    <row r="2" spans="2:15" x14ac:dyDescent="0.25">
      <c r="B2" t="s">
        <v>0</v>
      </c>
      <c r="L2" s="1" t="s">
        <v>1</v>
      </c>
    </row>
    <row r="3" spans="2:15" x14ac:dyDescent="0.25">
      <c r="B3" t="s">
        <v>2</v>
      </c>
      <c r="C3" s="2">
        <v>35855</v>
      </c>
    </row>
    <row r="4" spans="2:15" x14ac:dyDescent="0.25">
      <c r="B4" t="s">
        <v>3</v>
      </c>
      <c r="C4" s="2">
        <v>36160</v>
      </c>
      <c r="L4" s="3" t="s">
        <v>4</v>
      </c>
      <c r="M4" s="4" t="s">
        <v>5</v>
      </c>
      <c r="N4" s="4" t="s">
        <v>6</v>
      </c>
      <c r="O4" s="5" t="s">
        <v>7</v>
      </c>
    </row>
    <row r="5" spans="2:15" x14ac:dyDescent="0.25">
      <c r="B5" t="s">
        <v>8</v>
      </c>
      <c r="C5">
        <f>DAYS360(C3,C4)</f>
        <v>300</v>
      </c>
      <c r="E5" t="s">
        <v>9</v>
      </c>
      <c r="J5" t="s">
        <v>10</v>
      </c>
      <c r="L5" s="6">
        <f>C3</f>
        <v>35855</v>
      </c>
      <c r="M5" s="7" t="s">
        <v>11</v>
      </c>
      <c r="N5" s="8">
        <f>E8</f>
        <v>366.53</v>
      </c>
      <c r="O5" s="9"/>
    </row>
    <row r="6" spans="2:15" x14ac:dyDescent="0.25">
      <c r="L6" s="10"/>
      <c r="M6" s="11" t="s">
        <v>12</v>
      </c>
      <c r="N6" s="12"/>
      <c r="O6" s="13">
        <f>D8</f>
        <v>366.53</v>
      </c>
    </row>
    <row r="7" spans="2:15" x14ac:dyDescent="0.25">
      <c r="B7" t="s">
        <v>13</v>
      </c>
      <c r="C7" t="s">
        <v>14</v>
      </c>
      <c r="D7" t="s">
        <v>15</v>
      </c>
      <c r="E7" t="s">
        <v>16</v>
      </c>
      <c r="F7" t="s">
        <v>17</v>
      </c>
      <c r="L7" s="10"/>
      <c r="M7" s="11"/>
      <c r="N7" s="12"/>
      <c r="O7" s="13"/>
    </row>
    <row r="8" spans="2:15" x14ac:dyDescent="0.25">
      <c r="B8" s="14">
        <v>9.2999999999999999E-2</v>
      </c>
      <c r="C8" s="15">
        <v>9.2999999999999999E-2</v>
      </c>
      <c r="D8">
        <v>366.53</v>
      </c>
      <c r="E8" s="16">
        <f>D8*B8/2/(C8/2)*(1-1/(1+C8/2)^(2*F8))+D8/(1+C8/2)^(F8*2)</f>
        <v>366.53</v>
      </c>
      <c r="F8">
        <v>32</v>
      </c>
      <c r="L8" s="10">
        <v>36039</v>
      </c>
      <c r="M8" s="11" t="s">
        <v>18</v>
      </c>
      <c r="N8" s="12">
        <f>$B$8*$E$8/2</f>
        <v>17.043644999999998</v>
      </c>
      <c r="O8" s="13"/>
    </row>
    <row r="9" spans="2:15" x14ac:dyDescent="0.25">
      <c r="L9" s="10"/>
      <c r="M9" s="11" t="s">
        <v>19</v>
      </c>
      <c r="N9" s="12"/>
      <c r="O9" s="13">
        <f>$B$8*$E$8/2</f>
        <v>17.043644999999998</v>
      </c>
    </row>
    <row r="10" spans="2:15" x14ac:dyDescent="0.25">
      <c r="B10" t="s">
        <v>20</v>
      </c>
      <c r="C10" t="s">
        <v>21</v>
      </c>
      <c r="D10" t="s">
        <v>13</v>
      </c>
      <c r="E10" t="s">
        <v>22</v>
      </c>
      <c r="L10" s="10"/>
      <c r="M10" s="11"/>
      <c r="N10" s="12"/>
      <c r="O10" s="13"/>
    </row>
    <row r="11" spans="2:15" x14ac:dyDescent="0.25">
      <c r="B11">
        <v>0</v>
      </c>
      <c r="E11" s="16">
        <f>E8</f>
        <v>366.53</v>
      </c>
      <c r="L11" s="10">
        <v>36160</v>
      </c>
      <c r="M11" s="11" t="s">
        <v>18</v>
      </c>
      <c r="N11" s="12">
        <f>$B$8*$E$8/2*($C$5-180)/180</f>
        <v>11.362429999999998</v>
      </c>
      <c r="O11" s="13"/>
    </row>
    <row r="12" spans="2:15" x14ac:dyDescent="0.25">
      <c r="B12">
        <v>1</v>
      </c>
      <c r="C12">
        <f t="shared" ref="C12:C43" si="0">E11*$C$8/2</f>
        <v>17.043644999999998</v>
      </c>
      <c r="D12">
        <f t="shared" ref="D12:D43" si="1">$B$8/2*$D$8</f>
        <v>17.043644999999998</v>
      </c>
      <c r="E12" s="16">
        <f t="shared" ref="E12:E43" si="2">E11+C12-D12</f>
        <v>366.53</v>
      </c>
      <c r="L12" s="10"/>
      <c r="M12" s="11" t="s">
        <v>23</v>
      </c>
      <c r="N12" s="12"/>
      <c r="O12" s="13">
        <f>$B$8*$E$8/2*($C$5-180)/180</f>
        <v>11.362429999999998</v>
      </c>
    </row>
    <row r="13" spans="2:15" x14ac:dyDescent="0.25">
      <c r="B13">
        <v>2</v>
      </c>
      <c r="C13">
        <f t="shared" si="0"/>
        <v>17.043644999999998</v>
      </c>
      <c r="D13">
        <f t="shared" si="1"/>
        <v>17.043644999999998</v>
      </c>
      <c r="E13" s="16">
        <f t="shared" si="2"/>
        <v>366.53</v>
      </c>
      <c r="L13" s="10"/>
      <c r="M13" s="11"/>
      <c r="N13" s="11"/>
      <c r="O13" s="17"/>
    </row>
    <row r="14" spans="2:15" x14ac:dyDescent="0.25">
      <c r="B14">
        <v>3</v>
      </c>
      <c r="C14">
        <f t="shared" si="0"/>
        <v>17.043644999999998</v>
      </c>
      <c r="D14">
        <f t="shared" si="1"/>
        <v>17.043644999999998</v>
      </c>
      <c r="E14" s="16">
        <f t="shared" si="2"/>
        <v>366.53</v>
      </c>
      <c r="L14" s="10">
        <v>36220</v>
      </c>
      <c r="M14" s="11" t="s">
        <v>18</v>
      </c>
      <c r="N14" s="12">
        <f>N8-N15</f>
        <v>5.6812149999999999</v>
      </c>
      <c r="O14" s="17"/>
    </row>
    <row r="15" spans="2:15" x14ac:dyDescent="0.25">
      <c r="B15">
        <v>4</v>
      </c>
      <c r="C15">
        <f t="shared" si="0"/>
        <v>17.043644999999998</v>
      </c>
      <c r="D15">
        <f t="shared" si="1"/>
        <v>17.043644999999998</v>
      </c>
      <c r="E15" s="16">
        <f t="shared" si="2"/>
        <v>366.53</v>
      </c>
      <c r="L15" s="10"/>
      <c r="M15" s="11" t="s">
        <v>24</v>
      </c>
      <c r="N15" s="12">
        <f>$B$8*$E$8/2*($C$5-180)/180</f>
        <v>11.362429999999998</v>
      </c>
      <c r="O15" s="17"/>
    </row>
    <row r="16" spans="2:15" x14ac:dyDescent="0.25">
      <c r="B16">
        <v>5</v>
      </c>
      <c r="C16">
        <f t="shared" si="0"/>
        <v>17.043644999999998</v>
      </c>
      <c r="D16">
        <f t="shared" si="1"/>
        <v>17.043644999999998</v>
      </c>
      <c r="E16" s="16">
        <f t="shared" si="2"/>
        <v>366.53</v>
      </c>
      <c r="L16" s="18"/>
      <c r="M16" s="19" t="s">
        <v>19</v>
      </c>
      <c r="N16" s="19"/>
      <c r="O16" s="20">
        <f>SUM(N14:N15)</f>
        <v>17.043644999999998</v>
      </c>
    </row>
    <row r="17" spans="2:15" x14ac:dyDescent="0.25">
      <c r="B17">
        <v>6</v>
      </c>
      <c r="C17">
        <f t="shared" si="0"/>
        <v>17.043644999999998</v>
      </c>
      <c r="D17">
        <f t="shared" si="1"/>
        <v>17.043644999999998</v>
      </c>
      <c r="E17" s="16">
        <f t="shared" si="2"/>
        <v>366.53</v>
      </c>
    </row>
    <row r="18" spans="2:15" x14ac:dyDescent="0.25">
      <c r="B18">
        <v>7</v>
      </c>
      <c r="C18">
        <f t="shared" si="0"/>
        <v>17.043644999999998</v>
      </c>
      <c r="D18">
        <f t="shared" si="1"/>
        <v>17.043644999999998</v>
      </c>
      <c r="E18" s="16">
        <f t="shared" si="2"/>
        <v>366.53</v>
      </c>
      <c r="J18" t="s">
        <v>25</v>
      </c>
      <c r="L18" s="21">
        <v>47543</v>
      </c>
      <c r="M18" s="22" t="s">
        <v>26</v>
      </c>
      <c r="N18" s="23">
        <f>E21</f>
        <v>366.53</v>
      </c>
      <c r="O18" s="24"/>
    </row>
    <row r="19" spans="2:15" x14ac:dyDescent="0.25">
      <c r="B19">
        <v>8</v>
      </c>
      <c r="C19">
        <f t="shared" si="0"/>
        <v>17.043644999999998</v>
      </c>
      <c r="D19">
        <f t="shared" si="1"/>
        <v>17.043644999999998</v>
      </c>
      <c r="E19" s="16">
        <f t="shared" si="2"/>
        <v>366.53</v>
      </c>
      <c r="L19" s="25"/>
      <c r="M19" s="26" t="s">
        <v>18</v>
      </c>
      <c r="N19" s="27">
        <f>N14</f>
        <v>5.6812149999999999</v>
      </c>
      <c r="O19" s="28"/>
    </row>
    <row r="20" spans="2:15" x14ac:dyDescent="0.25">
      <c r="B20">
        <v>9</v>
      </c>
      <c r="C20">
        <f t="shared" si="0"/>
        <v>17.043644999999998</v>
      </c>
      <c r="D20">
        <f t="shared" si="1"/>
        <v>17.043644999999998</v>
      </c>
      <c r="E20" s="16">
        <f t="shared" si="2"/>
        <v>366.53</v>
      </c>
      <c r="L20" s="25"/>
      <c r="M20" s="26" t="s">
        <v>24</v>
      </c>
      <c r="N20" s="27">
        <f>$B$8*$E$8/2*($C$5-180)/180</f>
        <v>11.362429999999998</v>
      </c>
      <c r="O20" s="28"/>
    </row>
    <row r="21" spans="2:15" x14ac:dyDescent="0.25">
      <c r="B21">
        <v>10</v>
      </c>
      <c r="C21">
        <f t="shared" si="0"/>
        <v>17.043644999999998</v>
      </c>
      <c r="D21">
        <f t="shared" si="1"/>
        <v>17.043644999999998</v>
      </c>
      <c r="E21" s="16">
        <f t="shared" si="2"/>
        <v>366.53</v>
      </c>
      <c r="L21" s="29"/>
      <c r="M21" s="30" t="s">
        <v>19</v>
      </c>
      <c r="N21" s="30"/>
      <c r="O21" s="31">
        <f>SUM(N18:N20)</f>
        <v>383.573645</v>
      </c>
    </row>
    <row r="22" spans="2:15" x14ac:dyDescent="0.25">
      <c r="B22">
        <v>11</v>
      </c>
      <c r="C22">
        <f t="shared" si="0"/>
        <v>17.043644999999998</v>
      </c>
      <c r="D22">
        <f t="shared" si="1"/>
        <v>17.043644999999998</v>
      </c>
      <c r="E22" s="16">
        <f t="shared" si="2"/>
        <v>366.53</v>
      </c>
    </row>
    <row r="23" spans="2:15" x14ac:dyDescent="0.25">
      <c r="B23">
        <v>12</v>
      </c>
      <c r="C23">
        <f t="shared" si="0"/>
        <v>17.043644999999998</v>
      </c>
      <c r="D23">
        <f t="shared" si="1"/>
        <v>17.043644999999998</v>
      </c>
      <c r="E23" s="16">
        <f t="shared" si="2"/>
        <v>366.53</v>
      </c>
    </row>
    <row r="24" spans="2:15" x14ac:dyDescent="0.25">
      <c r="B24">
        <v>13</v>
      </c>
      <c r="C24">
        <f t="shared" si="0"/>
        <v>17.043644999999998</v>
      </c>
      <c r="D24">
        <f t="shared" si="1"/>
        <v>17.043644999999998</v>
      </c>
      <c r="E24" s="16">
        <f t="shared" si="2"/>
        <v>366.53</v>
      </c>
    </row>
    <row r="25" spans="2:15" x14ac:dyDescent="0.25">
      <c r="B25">
        <v>14</v>
      </c>
      <c r="C25">
        <f t="shared" si="0"/>
        <v>17.043644999999998</v>
      </c>
      <c r="D25">
        <f t="shared" si="1"/>
        <v>17.043644999999998</v>
      </c>
      <c r="E25" s="16">
        <f t="shared" si="2"/>
        <v>366.53</v>
      </c>
    </row>
    <row r="26" spans="2:15" x14ac:dyDescent="0.25">
      <c r="B26">
        <v>15</v>
      </c>
      <c r="C26">
        <f t="shared" si="0"/>
        <v>17.043644999999998</v>
      </c>
      <c r="D26">
        <f t="shared" si="1"/>
        <v>17.043644999999998</v>
      </c>
      <c r="E26" s="16">
        <f t="shared" si="2"/>
        <v>366.53</v>
      </c>
    </row>
    <row r="27" spans="2:15" x14ac:dyDescent="0.25">
      <c r="B27">
        <v>16</v>
      </c>
      <c r="C27">
        <f t="shared" si="0"/>
        <v>17.043644999999998</v>
      </c>
      <c r="D27">
        <f t="shared" si="1"/>
        <v>17.043644999999998</v>
      </c>
      <c r="E27" s="16">
        <f t="shared" si="2"/>
        <v>366.53</v>
      </c>
    </row>
    <row r="28" spans="2:15" x14ac:dyDescent="0.25">
      <c r="B28">
        <v>17</v>
      </c>
      <c r="C28">
        <f t="shared" si="0"/>
        <v>17.043644999999998</v>
      </c>
      <c r="D28">
        <f t="shared" si="1"/>
        <v>17.043644999999998</v>
      </c>
      <c r="E28" s="16">
        <f t="shared" si="2"/>
        <v>366.53</v>
      </c>
    </row>
    <row r="29" spans="2:15" x14ac:dyDescent="0.25">
      <c r="B29">
        <v>18</v>
      </c>
      <c r="C29">
        <f t="shared" si="0"/>
        <v>17.043644999999998</v>
      </c>
      <c r="D29">
        <f t="shared" si="1"/>
        <v>17.043644999999998</v>
      </c>
      <c r="E29" s="16">
        <f t="shared" si="2"/>
        <v>366.53</v>
      </c>
    </row>
    <row r="30" spans="2:15" x14ac:dyDescent="0.25">
      <c r="B30">
        <v>19</v>
      </c>
      <c r="C30">
        <f t="shared" si="0"/>
        <v>17.043644999999998</v>
      </c>
      <c r="D30">
        <f t="shared" si="1"/>
        <v>17.043644999999998</v>
      </c>
      <c r="E30" s="16">
        <f t="shared" si="2"/>
        <v>366.53</v>
      </c>
    </row>
    <row r="31" spans="2:15" x14ac:dyDescent="0.25">
      <c r="B31">
        <v>20</v>
      </c>
      <c r="C31">
        <f t="shared" si="0"/>
        <v>17.043644999999998</v>
      </c>
      <c r="D31">
        <f t="shared" si="1"/>
        <v>17.043644999999998</v>
      </c>
      <c r="E31" s="16">
        <f t="shared" si="2"/>
        <v>366.53</v>
      </c>
    </row>
    <row r="32" spans="2:15" x14ac:dyDescent="0.25">
      <c r="B32">
        <v>21</v>
      </c>
      <c r="C32">
        <f t="shared" si="0"/>
        <v>17.043644999999998</v>
      </c>
      <c r="D32">
        <f t="shared" si="1"/>
        <v>17.043644999999998</v>
      </c>
      <c r="E32" s="16">
        <f t="shared" si="2"/>
        <v>366.53</v>
      </c>
    </row>
    <row r="33" spans="2:5" x14ac:dyDescent="0.25">
      <c r="B33">
        <v>22</v>
      </c>
      <c r="C33">
        <f t="shared" si="0"/>
        <v>17.043644999999998</v>
      </c>
      <c r="D33">
        <f t="shared" si="1"/>
        <v>17.043644999999998</v>
      </c>
      <c r="E33" s="16">
        <f t="shared" si="2"/>
        <v>366.53</v>
      </c>
    </row>
    <row r="34" spans="2:5" x14ac:dyDescent="0.25">
      <c r="B34">
        <v>23</v>
      </c>
      <c r="C34">
        <f t="shared" si="0"/>
        <v>17.043644999999998</v>
      </c>
      <c r="D34">
        <f t="shared" si="1"/>
        <v>17.043644999999998</v>
      </c>
      <c r="E34" s="16">
        <f t="shared" si="2"/>
        <v>366.53</v>
      </c>
    </row>
    <row r="35" spans="2:5" x14ac:dyDescent="0.25">
      <c r="B35">
        <v>24</v>
      </c>
      <c r="C35">
        <f t="shared" si="0"/>
        <v>17.043644999999998</v>
      </c>
      <c r="D35">
        <f t="shared" si="1"/>
        <v>17.043644999999998</v>
      </c>
      <c r="E35" s="16">
        <f t="shared" si="2"/>
        <v>366.53</v>
      </c>
    </row>
    <row r="36" spans="2:5" x14ac:dyDescent="0.25">
      <c r="B36">
        <v>25</v>
      </c>
      <c r="C36">
        <f t="shared" si="0"/>
        <v>17.043644999999998</v>
      </c>
      <c r="D36">
        <f t="shared" si="1"/>
        <v>17.043644999999998</v>
      </c>
      <c r="E36" s="16">
        <f t="shared" si="2"/>
        <v>366.53</v>
      </c>
    </row>
    <row r="37" spans="2:5" x14ac:dyDescent="0.25">
      <c r="B37">
        <v>26</v>
      </c>
      <c r="C37">
        <f t="shared" si="0"/>
        <v>17.043644999999998</v>
      </c>
      <c r="D37">
        <f t="shared" si="1"/>
        <v>17.043644999999998</v>
      </c>
      <c r="E37" s="16">
        <f t="shared" si="2"/>
        <v>366.53</v>
      </c>
    </row>
    <row r="38" spans="2:5" x14ac:dyDescent="0.25">
      <c r="B38">
        <v>27</v>
      </c>
      <c r="C38">
        <f t="shared" si="0"/>
        <v>17.043644999999998</v>
      </c>
      <c r="D38">
        <f t="shared" si="1"/>
        <v>17.043644999999998</v>
      </c>
      <c r="E38" s="16">
        <f t="shared" si="2"/>
        <v>366.53</v>
      </c>
    </row>
    <row r="39" spans="2:5" x14ac:dyDescent="0.25">
      <c r="B39">
        <v>28</v>
      </c>
      <c r="C39">
        <f t="shared" si="0"/>
        <v>17.043644999999998</v>
      </c>
      <c r="D39">
        <f t="shared" si="1"/>
        <v>17.043644999999998</v>
      </c>
      <c r="E39" s="16">
        <f t="shared" si="2"/>
        <v>366.53</v>
      </c>
    </row>
    <row r="40" spans="2:5" x14ac:dyDescent="0.25">
      <c r="B40">
        <v>29</v>
      </c>
      <c r="C40">
        <f t="shared" si="0"/>
        <v>17.043644999999998</v>
      </c>
      <c r="D40">
        <f t="shared" si="1"/>
        <v>17.043644999999998</v>
      </c>
      <c r="E40" s="16">
        <f t="shared" si="2"/>
        <v>366.53</v>
      </c>
    </row>
    <row r="41" spans="2:5" x14ac:dyDescent="0.25">
      <c r="B41">
        <v>30</v>
      </c>
      <c r="C41">
        <f t="shared" si="0"/>
        <v>17.043644999999998</v>
      </c>
      <c r="D41">
        <f t="shared" si="1"/>
        <v>17.043644999999998</v>
      </c>
      <c r="E41" s="16">
        <f t="shared" si="2"/>
        <v>366.53</v>
      </c>
    </row>
    <row r="42" spans="2:5" x14ac:dyDescent="0.25">
      <c r="B42">
        <v>31</v>
      </c>
      <c r="C42">
        <f t="shared" si="0"/>
        <v>17.043644999999998</v>
      </c>
      <c r="D42">
        <f t="shared" si="1"/>
        <v>17.043644999999998</v>
      </c>
      <c r="E42" s="16">
        <f t="shared" si="2"/>
        <v>366.53</v>
      </c>
    </row>
    <row r="43" spans="2:5" x14ac:dyDescent="0.25">
      <c r="B43">
        <v>32</v>
      </c>
      <c r="C43">
        <f t="shared" si="0"/>
        <v>17.043644999999998</v>
      </c>
      <c r="D43">
        <f t="shared" si="1"/>
        <v>17.043644999999998</v>
      </c>
      <c r="E43" s="16">
        <f t="shared" si="2"/>
        <v>366.53</v>
      </c>
    </row>
    <row r="44" spans="2:5" x14ac:dyDescent="0.25">
      <c r="B44">
        <v>33</v>
      </c>
      <c r="C44">
        <f t="shared" ref="C44:C75" si="3">E43*$C$8/2</f>
        <v>17.043644999999998</v>
      </c>
      <c r="D44">
        <f t="shared" ref="D44:D75" si="4">$B$8/2*$D$8</f>
        <v>17.043644999999998</v>
      </c>
      <c r="E44" s="16">
        <f t="shared" ref="E44:E75" si="5">E43+C44-D44</f>
        <v>366.53</v>
      </c>
    </row>
    <row r="45" spans="2:5" x14ac:dyDescent="0.25">
      <c r="B45">
        <v>34</v>
      </c>
      <c r="C45">
        <f t="shared" si="3"/>
        <v>17.043644999999998</v>
      </c>
      <c r="D45">
        <f t="shared" si="4"/>
        <v>17.043644999999998</v>
      </c>
      <c r="E45" s="16">
        <f t="shared" si="5"/>
        <v>366.53</v>
      </c>
    </row>
    <row r="46" spans="2:5" x14ac:dyDescent="0.25">
      <c r="B46">
        <v>35</v>
      </c>
      <c r="C46">
        <f t="shared" si="3"/>
        <v>17.043644999999998</v>
      </c>
      <c r="D46">
        <f t="shared" si="4"/>
        <v>17.043644999999998</v>
      </c>
      <c r="E46" s="16">
        <f t="shared" si="5"/>
        <v>366.53</v>
      </c>
    </row>
    <row r="47" spans="2:5" x14ac:dyDescent="0.25">
      <c r="B47">
        <v>36</v>
      </c>
      <c r="C47">
        <f t="shared" si="3"/>
        <v>17.043644999999998</v>
      </c>
      <c r="D47">
        <f t="shared" si="4"/>
        <v>17.043644999999998</v>
      </c>
      <c r="E47" s="16">
        <f t="shared" si="5"/>
        <v>366.53</v>
      </c>
    </row>
    <row r="48" spans="2:5" x14ac:dyDescent="0.25">
      <c r="B48">
        <v>37</v>
      </c>
      <c r="C48">
        <f t="shared" si="3"/>
        <v>17.043644999999998</v>
      </c>
      <c r="D48">
        <f t="shared" si="4"/>
        <v>17.043644999999998</v>
      </c>
      <c r="E48" s="16">
        <f t="shared" si="5"/>
        <v>366.53</v>
      </c>
    </row>
    <row r="49" spans="2:5" x14ac:dyDescent="0.25">
      <c r="B49">
        <v>38</v>
      </c>
      <c r="C49">
        <f t="shared" si="3"/>
        <v>17.043644999999998</v>
      </c>
      <c r="D49">
        <f t="shared" si="4"/>
        <v>17.043644999999998</v>
      </c>
      <c r="E49" s="16">
        <f t="shared" si="5"/>
        <v>366.53</v>
      </c>
    </row>
    <row r="50" spans="2:5" x14ac:dyDescent="0.25">
      <c r="B50">
        <v>39</v>
      </c>
      <c r="C50">
        <f t="shared" si="3"/>
        <v>17.043644999999998</v>
      </c>
      <c r="D50">
        <f t="shared" si="4"/>
        <v>17.043644999999998</v>
      </c>
      <c r="E50" s="16">
        <f t="shared" si="5"/>
        <v>366.53</v>
      </c>
    </row>
    <row r="51" spans="2:5" x14ac:dyDescent="0.25">
      <c r="B51">
        <v>40</v>
      </c>
      <c r="C51">
        <f t="shared" si="3"/>
        <v>17.043644999999998</v>
      </c>
      <c r="D51">
        <f t="shared" si="4"/>
        <v>17.043644999999998</v>
      </c>
      <c r="E51" s="16">
        <f t="shared" si="5"/>
        <v>366.53</v>
      </c>
    </row>
    <row r="52" spans="2:5" x14ac:dyDescent="0.25">
      <c r="B52">
        <v>41</v>
      </c>
      <c r="C52">
        <f t="shared" si="3"/>
        <v>17.043644999999998</v>
      </c>
      <c r="D52">
        <f t="shared" si="4"/>
        <v>17.043644999999998</v>
      </c>
      <c r="E52" s="16">
        <f t="shared" si="5"/>
        <v>366.53</v>
      </c>
    </row>
    <row r="53" spans="2:5" x14ac:dyDescent="0.25">
      <c r="B53">
        <v>42</v>
      </c>
      <c r="C53">
        <f t="shared" si="3"/>
        <v>17.043644999999998</v>
      </c>
      <c r="D53">
        <f t="shared" si="4"/>
        <v>17.043644999999998</v>
      </c>
      <c r="E53" s="16">
        <f t="shared" si="5"/>
        <v>366.53</v>
      </c>
    </row>
    <row r="54" spans="2:5" x14ac:dyDescent="0.25">
      <c r="B54">
        <v>43</v>
      </c>
      <c r="C54">
        <f t="shared" si="3"/>
        <v>17.043644999999998</v>
      </c>
      <c r="D54">
        <f t="shared" si="4"/>
        <v>17.043644999999998</v>
      </c>
      <c r="E54" s="16">
        <f t="shared" si="5"/>
        <v>366.53</v>
      </c>
    </row>
    <row r="55" spans="2:5" x14ac:dyDescent="0.25">
      <c r="B55">
        <v>44</v>
      </c>
      <c r="C55">
        <f t="shared" si="3"/>
        <v>17.043644999999998</v>
      </c>
      <c r="D55">
        <f t="shared" si="4"/>
        <v>17.043644999999998</v>
      </c>
      <c r="E55" s="16">
        <f t="shared" si="5"/>
        <v>366.53</v>
      </c>
    </row>
    <row r="56" spans="2:5" x14ac:dyDescent="0.25">
      <c r="B56">
        <v>45</v>
      </c>
      <c r="C56">
        <f t="shared" si="3"/>
        <v>17.043644999999998</v>
      </c>
      <c r="D56">
        <f t="shared" si="4"/>
        <v>17.043644999999998</v>
      </c>
      <c r="E56" s="16">
        <f t="shared" si="5"/>
        <v>366.53</v>
      </c>
    </row>
    <row r="57" spans="2:5" x14ac:dyDescent="0.25">
      <c r="B57">
        <v>46</v>
      </c>
      <c r="C57">
        <f t="shared" si="3"/>
        <v>17.043644999999998</v>
      </c>
      <c r="D57">
        <f t="shared" si="4"/>
        <v>17.043644999999998</v>
      </c>
      <c r="E57" s="16">
        <f t="shared" si="5"/>
        <v>366.53</v>
      </c>
    </row>
    <row r="58" spans="2:5" x14ac:dyDescent="0.25">
      <c r="B58">
        <v>47</v>
      </c>
      <c r="C58">
        <f t="shared" si="3"/>
        <v>17.043644999999998</v>
      </c>
      <c r="D58">
        <f t="shared" si="4"/>
        <v>17.043644999999998</v>
      </c>
      <c r="E58" s="16">
        <f t="shared" si="5"/>
        <v>366.53</v>
      </c>
    </row>
    <row r="59" spans="2:5" x14ac:dyDescent="0.25">
      <c r="B59">
        <v>48</v>
      </c>
      <c r="C59">
        <f t="shared" si="3"/>
        <v>17.043644999999998</v>
      </c>
      <c r="D59">
        <f t="shared" si="4"/>
        <v>17.043644999999998</v>
      </c>
      <c r="E59" s="16">
        <f t="shared" si="5"/>
        <v>366.53</v>
      </c>
    </row>
    <row r="60" spans="2:5" x14ac:dyDescent="0.25">
      <c r="B60">
        <v>49</v>
      </c>
      <c r="C60">
        <f t="shared" si="3"/>
        <v>17.043644999999998</v>
      </c>
      <c r="D60">
        <f t="shared" si="4"/>
        <v>17.043644999999998</v>
      </c>
      <c r="E60" s="16">
        <f t="shared" si="5"/>
        <v>366.53</v>
      </c>
    </row>
    <row r="61" spans="2:5" x14ac:dyDescent="0.25">
      <c r="B61">
        <v>50</v>
      </c>
      <c r="C61">
        <f t="shared" si="3"/>
        <v>17.043644999999998</v>
      </c>
      <c r="D61">
        <f t="shared" si="4"/>
        <v>17.043644999999998</v>
      </c>
      <c r="E61" s="16">
        <f t="shared" si="5"/>
        <v>366.53</v>
      </c>
    </row>
    <row r="62" spans="2:5" x14ac:dyDescent="0.25">
      <c r="B62">
        <v>51</v>
      </c>
      <c r="C62">
        <f t="shared" si="3"/>
        <v>17.043644999999998</v>
      </c>
      <c r="D62">
        <f t="shared" si="4"/>
        <v>17.043644999999998</v>
      </c>
      <c r="E62" s="16">
        <f t="shared" si="5"/>
        <v>366.53</v>
      </c>
    </row>
    <row r="63" spans="2:5" x14ac:dyDescent="0.25">
      <c r="B63">
        <v>52</v>
      </c>
      <c r="C63">
        <f t="shared" si="3"/>
        <v>17.043644999999998</v>
      </c>
      <c r="D63">
        <f t="shared" si="4"/>
        <v>17.043644999999998</v>
      </c>
      <c r="E63" s="16">
        <f t="shared" si="5"/>
        <v>366.53</v>
      </c>
    </row>
    <row r="64" spans="2:5" x14ac:dyDescent="0.25">
      <c r="B64">
        <v>53</v>
      </c>
      <c r="C64">
        <f t="shared" si="3"/>
        <v>17.043644999999998</v>
      </c>
      <c r="D64">
        <f t="shared" si="4"/>
        <v>17.043644999999998</v>
      </c>
      <c r="E64" s="16">
        <f t="shared" si="5"/>
        <v>366.53</v>
      </c>
    </row>
    <row r="65" spans="2:5" x14ac:dyDescent="0.25">
      <c r="B65">
        <v>54</v>
      </c>
      <c r="C65">
        <f t="shared" si="3"/>
        <v>17.043644999999998</v>
      </c>
      <c r="D65">
        <f t="shared" si="4"/>
        <v>17.043644999999998</v>
      </c>
      <c r="E65" s="16">
        <f t="shared" si="5"/>
        <v>366.53</v>
      </c>
    </row>
    <row r="66" spans="2:5" x14ac:dyDescent="0.25">
      <c r="B66">
        <v>55</v>
      </c>
      <c r="C66">
        <f t="shared" si="3"/>
        <v>17.043644999999998</v>
      </c>
      <c r="D66">
        <f t="shared" si="4"/>
        <v>17.043644999999998</v>
      </c>
      <c r="E66" s="16">
        <f t="shared" si="5"/>
        <v>366.53</v>
      </c>
    </row>
    <row r="67" spans="2:5" x14ac:dyDescent="0.25">
      <c r="B67">
        <v>56</v>
      </c>
      <c r="C67">
        <f t="shared" si="3"/>
        <v>17.043644999999998</v>
      </c>
      <c r="D67">
        <f t="shared" si="4"/>
        <v>17.043644999999998</v>
      </c>
      <c r="E67" s="16">
        <f t="shared" si="5"/>
        <v>366.53</v>
      </c>
    </row>
    <row r="68" spans="2:5" x14ac:dyDescent="0.25">
      <c r="B68">
        <v>57</v>
      </c>
      <c r="C68">
        <f t="shared" si="3"/>
        <v>17.043644999999998</v>
      </c>
      <c r="D68">
        <f t="shared" si="4"/>
        <v>17.043644999999998</v>
      </c>
      <c r="E68" s="16">
        <f t="shared" si="5"/>
        <v>366.53</v>
      </c>
    </row>
    <row r="69" spans="2:5" x14ac:dyDescent="0.25">
      <c r="B69">
        <v>58</v>
      </c>
      <c r="C69">
        <f t="shared" si="3"/>
        <v>17.043644999999998</v>
      </c>
      <c r="D69">
        <f t="shared" si="4"/>
        <v>17.043644999999998</v>
      </c>
      <c r="E69" s="16">
        <f t="shared" si="5"/>
        <v>366.53</v>
      </c>
    </row>
    <row r="70" spans="2:5" x14ac:dyDescent="0.25">
      <c r="B70">
        <v>59</v>
      </c>
      <c r="C70">
        <f t="shared" si="3"/>
        <v>17.043644999999998</v>
      </c>
      <c r="D70">
        <f t="shared" si="4"/>
        <v>17.043644999999998</v>
      </c>
      <c r="E70" s="16">
        <f t="shared" si="5"/>
        <v>366.53</v>
      </c>
    </row>
    <row r="71" spans="2:5" x14ac:dyDescent="0.25">
      <c r="B71">
        <v>60</v>
      </c>
      <c r="C71">
        <f t="shared" si="3"/>
        <v>17.043644999999998</v>
      </c>
      <c r="D71">
        <f t="shared" si="4"/>
        <v>17.043644999999998</v>
      </c>
      <c r="E71" s="16">
        <f t="shared" si="5"/>
        <v>366.53</v>
      </c>
    </row>
    <row r="72" spans="2:5" x14ac:dyDescent="0.25">
      <c r="B72">
        <v>61</v>
      </c>
      <c r="C72">
        <f t="shared" si="3"/>
        <v>17.043644999999998</v>
      </c>
      <c r="D72">
        <f t="shared" si="4"/>
        <v>17.043644999999998</v>
      </c>
      <c r="E72" s="16">
        <f t="shared" si="5"/>
        <v>366.53</v>
      </c>
    </row>
    <row r="73" spans="2:5" x14ac:dyDescent="0.25">
      <c r="B73">
        <v>62</v>
      </c>
      <c r="C73">
        <f t="shared" si="3"/>
        <v>17.043644999999998</v>
      </c>
      <c r="D73">
        <f t="shared" si="4"/>
        <v>17.043644999999998</v>
      </c>
      <c r="E73" s="16">
        <f t="shared" si="5"/>
        <v>366.53</v>
      </c>
    </row>
    <row r="74" spans="2:5" x14ac:dyDescent="0.25">
      <c r="B74">
        <v>63</v>
      </c>
      <c r="C74">
        <f t="shared" si="3"/>
        <v>17.043644999999998</v>
      </c>
      <c r="D74">
        <f t="shared" si="4"/>
        <v>17.043644999999998</v>
      </c>
      <c r="E74" s="16">
        <f t="shared" si="5"/>
        <v>366.53</v>
      </c>
    </row>
    <row r="75" spans="2:5" x14ac:dyDescent="0.25">
      <c r="B75">
        <v>64</v>
      </c>
      <c r="C75">
        <f t="shared" si="3"/>
        <v>17.043644999999998</v>
      </c>
      <c r="D75">
        <f t="shared" si="4"/>
        <v>17.043644999999998</v>
      </c>
      <c r="E75" s="16">
        <f t="shared" si="5"/>
        <v>366.53</v>
      </c>
    </row>
  </sheetData>
  <pageMargins left="0.7" right="0.7" top="0.75" bottom="0.75" header="0.51180555555555496" footer="0.51180555555555496"/>
  <pageSetup paperSize="9" firstPageNumber="0" orientation="portrait" horizontalDpi="300" verticalDpi="300"/>
  <headerFooter>
    <oddHeader>&amp;C&amp;8 SMU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75"/>
  <sheetViews>
    <sheetView zoomScaleNormal="100" workbookViewId="0"/>
  </sheetViews>
  <sheetFormatPr defaultRowHeight="15" x14ac:dyDescent="0.25"/>
  <cols>
    <col min="1" max="1" width="8.5703125" customWidth="1"/>
    <col min="2" max="2" width="14.140625" customWidth="1"/>
    <col min="3" max="5" width="8.5703125" customWidth="1"/>
    <col min="6" max="6" width="10.5703125" customWidth="1"/>
    <col min="7" max="11" width="8.5703125" customWidth="1"/>
    <col min="12" max="12" width="12.28515625" style="1" customWidth="1"/>
    <col min="13" max="13" width="27.42578125" customWidth="1"/>
    <col min="14" max="1025" width="8.5703125" customWidth="1"/>
  </cols>
  <sheetData>
    <row r="2" spans="2:16" x14ac:dyDescent="0.25">
      <c r="B2" t="s">
        <v>27</v>
      </c>
      <c r="L2" s="1" t="s">
        <v>1</v>
      </c>
    </row>
    <row r="3" spans="2:16" ht="15.2" customHeight="1" x14ac:dyDescent="0.25">
      <c r="B3" t="s">
        <v>2</v>
      </c>
      <c r="C3" s="32">
        <v>36357</v>
      </c>
    </row>
    <row r="4" spans="2:16" x14ac:dyDescent="0.25">
      <c r="B4" t="s">
        <v>3</v>
      </c>
      <c r="C4" s="2">
        <v>36525</v>
      </c>
      <c r="L4" s="33" t="s">
        <v>4</v>
      </c>
      <c r="M4" s="34" t="s">
        <v>5</v>
      </c>
      <c r="N4" s="34" t="s">
        <v>6</v>
      </c>
      <c r="O4" s="35" t="s">
        <v>7</v>
      </c>
    </row>
    <row r="5" spans="2:16" x14ac:dyDescent="0.25">
      <c r="B5" t="s">
        <v>8</v>
      </c>
      <c r="C5">
        <f>DAYS360(C3,C4)</f>
        <v>165</v>
      </c>
      <c r="E5" t="s">
        <v>9</v>
      </c>
      <c r="J5" t="s">
        <v>10</v>
      </c>
      <c r="L5" s="6">
        <f>C3</f>
        <v>36357</v>
      </c>
      <c r="M5" s="7" t="s">
        <v>11</v>
      </c>
      <c r="N5" s="8">
        <f>E8</f>
        <v>1782.6725113819869</v>
      </c>
      <c r="O5" s="9"/>
    </row>
    <row r="6" spans="2:16" x14ac:dyDescent="0.25">
      <c r="L6" s="10"/>
      <c r="M6" s="11" t="s">
        <v>28</v>
      </c>
      <c r="N6" s="12">
        <f>O7-N5</f>
        <v>17.327488618013149</v>
      </c>
      <c r="O6" s="17"/>
    </row>
    <row r="7" spans="2:16" x14ac:dyDescent="0.25">
      <c r="B7" t="s">
        <v>13</v>
      </c>
      <c r="C7" t="s">
        <v>14</v>
      </c>
      <c r="D7" t="s">
        <v>15</v>
      </c>
      <c r="E7" t="s">
        <v>16</v>
      </c>
      <c r="F7" t="s">
        <v>17</v>
      </c>
      <c r="L7" s="10"/>
      <c r="M7" s="11" t="s">
        <v>12</v>
      </c>
      <c r="N7" s="12"/>
      <c r="O7" s="13">
        <f>D8</f>
        <v>1800</v>
      </c>
    </row>
    <row r="8" spans="2:16" x14ac:dyDescent="0.25">
      <c r="B8" s="15">
        <v>7.4499999999999997E-2</v>
      </c>
      <c r="C8" s="15">
        <v>7.5300000000000006E-2</v>
      </c>
      <c r="D8">
        <v>1800</v>
      </c>
      <c r="E8" s="16">
        <f>D8*B8/2/(C8/2)*(1-1/(1+C8/2)^(2*F8))+D8/(1+C8/2)^(F8*2)</f>
        <v>1782.6725113819869</v>
      </c>
      <c r="F8">
        <v>32</v>
      </c>
      <c r="L8" s="10"/>
      <c r="M8" s="11"/>
      <c r="N8" s="12"/>
      <c r="O8" s="13"/>
    </row>
    <row r="9" spans="2:16" x14ac:dyDescent="0.25">
      <c r="L9" s="10">
        <v>36525</v>
      </c>
      <c r="M9" s="11" t="s">
        <v>18</v>
      </c>
      <c r="N9" s="12">
        <f>C12*(C5/180)</f>
        <v>61.524485049070819</v>
      </c>
      <c r="O9" s="13"/>
    </row>
    <row r="10" spans="2:16" x14ac:dyDescent="0.25">
      <c r="B10" t="s">
        <v>20</v>
      </c>
      <c r="C10" t="s">
        <v>21</v>
      </c>
      <c r="D10" t="s">
        <v>13</v>
      </c>
      <c r="E10" t="s">
        <v>22</v>
      </c>
      <c r="L10" s="10"/>
      <c r="M10" s="11" t="s">
        <v>29</v>
      </c>
      <c r="N10" s="11"/>
      <c r="O10" s="13">
        <f>N9-O11</f>
        <v>6.1985049070827358E-2</v>
      </c>
    </row>
    <row r="11" spans="2:16" x14ac:dyDescent="0.25">
      <c r="B11">
        <v>0</v>
      </c>
      <c r="E11" s="16">
        <f>E8</f>
        <v>1782.6725113819869</v>
      </c>
      <c r="L11" s="10"/>
      <c r="M11" s="11" t="s">
        <v>23</v>
      </c>
      <c r="N11" s="12"/>
      <c r="O11" s="13">
        <f>D12*(C5/180)</f>
        <v>61.462499999999991</v>
      </c>
    </row>
    <row r="12" spans="2:16" x14ac:dyDescent="0.25">
      <c r="B12">
        <v>1</v>
      </c>
      <c r="C12">
        <f t="shared" ref="C12:C43" si="0">E11*$C$8/2</f>
        <v>67.117620053531809</v>
      </c>
      <c r="D12">
        <f t="shared" ref="D12:D43" si="1">$B$8/2*$D$8</f>
        <v>67.05</v>
      </c>
      <c r="E12" s="16">
        <f t="shared" ref="E12:E43" si="2">E11+C12-D12</f>
        <v>1782.7401314355186</v>
      </c>
      <c r="L12" s="10"/>
      <c r="M12" s="11"/>
      <c r="N12" s="11"/>
      <c r="O12" s="17"/>
    </row>
    <row r="13" spans="2:16" x14ac:dyDescent="0.25">
      <c r="B13">
        <v>2</v>
      </c>
      <c r="C13">
        <f t="shared" si="0"/>
        <v>67.120165948547282</v>
      </c>
      <c r="D13">
        <f t="shared" si="1"/>
        <v>67.05</v>
      </c>
      <c r="E13" s="16">
        <f t="shared" si="2"/>
        <v>1782.810297384066</v>
      </c>
      <c r="L13" s="10">
        <v>36541</v>
      </c>
      <c r="M13" s="11" t="s">
        <v>18</v>
      </c>
      <c r="N13" s="12">
        <f>C12-N9</f>
        <v>5.59313500446099</v>
      </c>
      <c r="O13" s="13"/>
    </row>
    <row r="14" spans="2:16" x14ac:dyDescent="0.25">
      <c r="B14">
        <v>3</v>
      </c>
      <c r="C14">
        <f t="shared" si="0"/>
        <v>67.122807696510094</v>
      </c>
      <c r="D14">
        <f t="shared" si="1"/>
        <v>67.05</v>
      </c>
      <c r="E14" s="16">
        <f t="shared" si="2"/>
        <v>1782.8831050805761</v>
      </c>
      <c r="L14" s="10"/>
      <c r="M14" s="11" t="s">
        <v>24</v>
      </c>
      <c r="N14" s="12">
        <f>O11</f>
        <v>61.462499999999991</v>
      </c>
      <c r="O14" s="13"/>
      <c r="P14" s="16"/>
    </row>
    <row r="15" spans="2:16" x14ac:dyDescent="0.25">
      <c r="B15">
        <v>4</v>
      </c>
      <c r="C15">
        <f t="shared" si="0"/>
        <v>67.125548906283697</v>
      </c>
      <c r="D15">
        <f t="shared" si="1"/>
        <v>67.05</v>
      </c>
      <c r="E15" s="16">
        <f t="shared" si="2"/>
        <v>1782.9586539868599</v>
      </c>
      <c r="L15" s="10"/>
      <c r="M15" s="11" t="s">
        <v>29</v>
      </c>
      <c r="N15" s="12"/>
      <c r="O15" s="13">
        <f>N14+N13-O16</f>
        <v>5.6350044609843053E-3</v>
      </c>
    </row>
    <row r="16" spans="2:16" x14ac:dyDescent="0.25">
      <c r="B16">
        <v>5</v>
      </c>
      <c r="C16">
        <f t="shared" si="0"/>
        <v>67.128393322605277</v>
      </c>
      <c r="D16">
        <f t="shared" si="1"/>
        <v>67.05</v>
      </c>
      <c r="E16" s="16">
        <f t="shared" si="2"/>
        <v>1783.0370473094652</v>
      </c>
      <c r="L16" s="10"/>
      <c r="M16" s="11" t="s">
        <v>19</v>
      </c>
      <c r="N16" s="12"/>
      <c r="O16" s="13">
        <f>D12</f>
        <v>67.05</v>
      </c>
      <c r="P16" s="16"/>
    </row>
    <row r="17" spans="1:15" x14ac:dyDescent="0.25">
      <c r="B17">
        <v>6</v>
      </c>
      <c r="C17">
        <f t="shared" si="0"/>
        <v>67.131344831201375</v>
      </c>
      <c r="D17">
        <f t="shared" si="1"/>
        <v>67.05</v>
      </c>
      <c r="E17" s="16">
        <f t="shared" si="2"/>
        <v>1783.1183921406666</v>
      </c>
      <c r="L17" s="10"/>
      <c r="M17" s="11"/>
      <c r="N17" s="12"/>
      <c r="O17" s="13"/>
    </row>
    <row r="18" spans="1:15" x14ac:dyDescent="0.25">
      <c r="B18">
        <v>7</v>
      </c>
      <c r="C18">
        <f t="shared" si="0"/>
        <v>67.1344074640961</v>
      </c>
      <c r="D18">
        <f t="shared" si="1"/>
        <v>67.05</v>
      </c>
      <c r="E18" s="16">
        <f t="shared" si="2"/>
        <v>1783.2027996047627</v>
      </c>
      <c r="L18" s="10">
        <v>36723</v>
      </c>
      <c r="M18" s="11" t="s">
        <v>18</v>
      </c>
      <c r="N18" s="12">
        <f>C13</f>
        <v>67.120165948547282</v>
      </c>
      <c r="O18" s="17"/>
    </row>
    <row r="19" spans="1:15" x14ac:dyDescent="0.25">
      <c r="A19" s="2"/>
      <c r="B19">
        <v>8</v>
      </c>
      <c r="C19">
        <f t="shared" si="0"/>
        <v>67.137585405119324</v>
      </c>
      <c r="D19">
        <f t="shared" si="1"/>
        <v>67.05</v>
      </c>
      <c r="E19" s="16">
        <f t="shared" si="2"/>
        <v>1783.2903850098821</v>
      </c>
      <c r="L19" s="10"/>
      <c r="M19" s="11" t="s">
        <v>30</v>
      </c>
      <c r="N19" s="12"/>
      <c r="O19" s="13">
        <f>N18-O20</f>
        <v>7.0165948547284529E-2</v>
      </c>
    </row>
    <row r="20" spans="1:15" x14ac:dyDescent="0.25">
      <c r="A20" s="2"/>
      <c r="B20">
        <v>9</v>
      </c>
      <c r="C20">
        <f t="shared" si="0"/>
        <v>67.140882995622064</v>
      </c>
      <c r="D20">
        <f t="shared" si="1"/>
        <v>67.05</v>
      </c>
      <c r="E20" s="16">
        <f t="shared" si="2"/>
        <v>1783.3812680055041</v>
      </c>
      <c r="L20" s="18"/>
      <c r="M20" s="19" t="s">
        <v>19</v>
      </c>
      <c r="N20" s="19"/>
      <c r="O20" s="20">
        <f>D13</f>
        <v>67.05</v>
      </c>
    </row>
    <row r="21" spans="1:15" x14ac:dyDescent="0.25">
      <c r="B21">
        <v>10</v>
      </c>
      <c r="C21">
        <f t="shared" si="0"/>
        <v>67.144304740407236</v>
      </c>
      <c r="D21">
        <f t="shared" si="1"/>
        <v>67.05</v>
      </c>
      <c r="E21" s="16">
        <f t="shared" si="2"/>
        <v>1783.4755727459114</v>
      </c>
    </row>
    <row r="22" spans="1:15" x14ac:dyDescent="0.25">
      <c r="B22">
        <v>11</v>
      </c>
      <c r="C22">
        <f t="shared" si="0"/>
        <v>67.147855313883568</v>
      </c>
      <c r="D22">
        <f t="shared" si="1"/>
        <v>67.05</v>
      </c>
      <c r="E22" s="16">
        <f t="shared" si="2"/>
        <v>1783.5734280597951</v>
      </c>
      <c r="J22" t="s">
        <v>31</v>
      </c>
    </row>
    <row r="23" spans="1:15" x14ac:dyDescent="0.25">
      <c r="B23">
        <v>12</v>
      </c>
      <c r="C23">
        <f t="shared" si="0"/>
        <v>67.151539566451291</v>
      </c>
      <c r="D23">
        <f t="shared" si="1"/>
        <v>67.05</v>
      </c>
      <c r="E23" s="16">
        <f t="shared" si="2"/>
        <v>1783.6749676262464</v>
      </c>
      <c r="J23" t="s">
        <v>32</v>
      </c>
    </row>
    <row r="24" spans="1:15" x14ac:dyDescent="0.25">
      <c r="B24">
        <v>13</v>
      </c>
      <c r="C24">
        <f t="shared" si="0"/>
        <v>67.155362531128176</v>
      </c>
      <c r="D24">
        <f t="shared" si="1"/>
        <v>67.05</v>
      </c>
      <c r="E24" s="16">
        <f t="shared" si="2"/>
        <v>1783.7803301573747</v>
      </c>
    </row>
    <row r="25" spans="1:15" x14ac:dyDescent="0.25">
      <c r="B25">
        <v>14</v>
      </c>
      <c r="C25">
        <f t="shared" si="0"/>
        <v>67.15932943042516</v>
      </c>
      <c r="D25">
        <f t="shared" si="1"/>
        <v>67.05</v>
      </c>
      <c r="E25" s="16">
        <f t="shared" si="2"/>
        <v>1783.8896595878</v>
      </c>
      <c r="J25" t="s">
        <v>25</v>
      </c>
      <c r="L25" s="21">
        <v>48045</v>
      </c>
      <c r="M25" s="22" t="s">
        <v>26</v>
      </c>
      <c r="N25" s="23">
        <f>D8</f>
        <v>1800</v>
      </c>
      <c r="O25" s="24"/>
    </row>
    <row r="26" spans="1:15" x14ac:dyDescent="0.25">
      <c r="B26">
        <v>15</v>
      </c>
      <c r="C26">
        <f t="shared" si="0"/>
        <v>67.163445683480674</v>
      </c>
      <c r="D26">
        <f t="shared" si="1"/>
        <v>67.05</v>
      </c>
      <c r="E26" s="16">
        <f t="shared" si="2"/>
        <v>1784.0031052712807</v>
      </c>
      <c r="L26" s="25"/>
      <c r="M26" s="26" t="s">
        <v>18</v>
      </c>
      <c r="N26" s="27">
        <f>C75</f>
        <v>67.743875584253161</v>
      </c>
      <c r="O26" s="28"/>
    </row>
    <row r="27" spans="1:15" x14ac:dyDescent="0.25">
      <c r="B27">
        <v>16</v>
      </c>
      <c r="C27">
        <f t="shared" si="0"/>
        <v>67.167716913463721</v>
      </c>
      <c r="D27">
        <f t="shared" si="1"/>
        <v>67.05</v>
      </c>
      <c r="E27" s="16">
        <f t="shared" si="2"/>
        <v>1784.1208221847444</v>
      </c>
      <c r="L27" s="25"/>
      <c r="M27" s="26" t="s">
        <v>30</v>
      </c>
      <c r="N27" s="26"/>
      <c r="O27" s="36">
        <f>SUM(N25:N26)-O28</f>
        <v>0.69387558425319185</v>
      </c>
    </row>
    <row r="28" spans="1:15" x14ac:dyDescent="0.25">
      <c r="B28">
        <v>17</v>
      </c>
      <c r="C28">
        <f t="shared" si="0"/>
        <v>67.172148955255636</v>
      </c>
      <c r="D28">
        <f t="shared" si="1"/>
        <v>67.05</v>
      </c>
      <c r="E28" s="16">
        <f t="shared" si="2"/>
        <v>1784.24297114</v>
      </c>
      <c r="L28" s="29"/>
      <c r="M28" s="30" t="s">
        <v>19</v>
      </c>
      <c r="N28" s="30"/>
      <c r="O28" s="31">
        <f>N25+D75</f>
        <v>1867.05</v>
      </c>
    </row>
    <row r="29" spans="1:15" x14ac:dyDescent="0.25">
      <c r="B29">
        <v>18</v>
      </c>
      <c r="C29">
        <f t="shared" si="0"/>
        <v>67.176747863420999</v>
      </c>
      <c r="D29">
        <f t="shared" si="1"/>
        <v>67.05</v>
      </c>
      <c r="E29" s="16">
        <f t="shared" si="2"/>
        <v>1784.3697190034211</v>
      </c>
    </row>
    <row r="30" spans="1:15" x14ac:dyDescent="0.25">
      <c r="B30">
        <v>19</v>
      </c>
      <c r="C30">
        <f t="shared" si="0"/>
        <v>67.181519920478806</v>
      </c>
      <c r="D30">
        <f t="shared" si="1"/>
        <v>67.05</v>
      </c>
      <c r="E30" s="16">
        <f t="shared" si="2"/>
        <v>1784.5012389239</v>
      </c>
    </row>
    <row r="31" spans="1:15" x14ac:dyDescent="0.25">
      <c r="B31">
        <v>20</v>
      </c>
      <c r="C31">
        <f t="shared" si="0"/>
        <v>67.186471645484843</v>
      </c>
      <c r="D31">
        <f t="shared" si="1"/>
        <v>67.05</v>
      </c>
      <c r="E31" s="16">
        <f t="shared" si="2"/>
        <v>1784.6377105693848</v>
      </c>
    </row>
    <row r="32" spans="1:15" x14ac:dyDescent="0.25">
      <c r="B32">
        <v>21</v>
      </c>
      <c r="C32">
        <f t="shared" si="0"/>
        <v>67.19160980293735</v>
      </c>
      <c r="D32">
        <f t="shared" si="1"/>
        <v>67.05</v>
      </c>
      <c r="E32" s="16">
        <f t="shared" si="2"/>
        <v>1784.7793203723222</v>
      </c>
    </row>
    <row r="33" spans="2:5" x14ac:dyDescent="0.25">
      <c r="B33">
        <v>22</v>
      </c>
      <c r="C33">
        <f t="shared" si="0"/>
        <v>67.196941412017935</v>
      </c>
      <c r="D33">
        <f t="shared" si="1"/>
        <v>67.05</v>
      </c>
      <c r="E33" s="16">
        <f t="shared" si="2"/>
        <v>1784.9262617843401</v>
      </c>
    </row>
    <row r="34" spans="2:5" x14ac:dyDescent="0.25">
      <c r="B34">
        <v>23</v>
      </c>
      <c r="C34">
        <f t="shared" si="0"/>
        <v>67.20247375618041</v>
      </c>
      <c r="D34">
        <f t="shared" si="1"/>
        <v>67.05</v>
      </c>
      <c r="E34" s="16">
        <f t="shared" si="2"/>
        <v>1785.0787355405205</v>
      </c>
    </row>
    <row r="35" spans="2:5" x14ac:dyDescent="0.25">
      <c r="B35">
        <v>24</v>
      </c>
      <c r="C35">
        <f t="shared" si="0"/>
        <v>67.208214393100604</v>
      </c>
      <c r="D35">
        <f t="shared" si="1"/>
        <v>67.05</v>
      </c>
      <c r="E35" s="16">
        <f t="shared" si="2"/>
        <v>1785.2369499336212</v>
      </c>
    </row>
    <row r="36" spans="2:5" x14ac:dyDescent="0.25">
      <c r="B36">
        <v>25</v>
      </c>
      <c r="C36">
        <f t="shared" si="0"/>
        <v>67.214171165000849</v>
      </c>
      <c r="D36">
        <f t="shared" si="1"/>
        <v>67.05</v>
      </c>
      <c r="E36" s="16">
        <f t="shared" si="2"/>
        <v>1785.4011210986221</v>
      </c>
    </row>
    <row r="37" spans="2:5" x14ac:dyDescent="0.25">
      <c r="B37">
        <v>26</v>
      </c>
      <c r="C37">
        <f t="shared" si="0"/>
        <v>67.220352209363128</v>
      </c>
      <c r="D37">
        <f t="shared" si="1"/>
        <v>67.05</v>
      </c>
      <c r="E37" s="16">
        <f t="shared" si="2"/>
        <v>1785.5714733079853</v>
      </c>
    </row>
    <row r="38" spans="2:5" x14ac:dyDescent="0.25">
      <c r="B38">
        <v>27</v>
      </c>
      <c r="C38">
        <f t="shared" si="0"/>
        <v>67.226765970045648</v>
      </c>
      <c r="D38">
        <f t="shared" si="1"/>
        <v>67.05</v>
      </c>
      <c r="E38" s="16">
        <f t="shared" si="2"/>
        <v>1785.748239278031</v>
      </c>
    </row>
    <row r="39" spans="2:5" x14ac:dyDescent="0.25">
      <c r="B39">
        <v>28</v>
      </c>
      <c r="C39">
        <f t="shared" si="0"/>
        <v>67.233421208817873</v>
      </c>
      <c r="D39">
        <f t="shared" si="1"/>
        <v>67.05</v>
      </c>
      <c r="E39" s="16">
        <f t="shared" si="2"/>
        <v>1785.9316604868488</v>
      </c>
    </row>
    <row r="40" spans="2:5" x14ac:dyDescent="0.25">
      <c r="B40">
        <v>29</v>
      </c>
      <c r="C40">
        <f t="shared" si="0"/>
        <v>67.240327017329861</v>
      </c>
      <c r="D40">
        <f t="shared" si="1"/>
        <v>67.05</v>
      </c>
      <c r="E40" s="16">
        <f t="shared" si="2"/>
        <v>1786.1219875041788</v>
      </c>
    </row>
    <row r="41" spans="2:5" x14ac:dyDescent="0.25">
      <c r="B41">
        <v>30</v>
      </c>
      <c r="C41">
        <f t="shared" si="0"/>
        <v>67.247492829532334</v>
      </c>
      <c r="D41">
        <f t="shared" si="1"/>
        <v>67.05</v>
      </c>
      <c r="E41" s="16">
        <f t="shared" si="2"/>
        <v>1786.3194803337112</v>
      </c>
    </row>
    <row r="42" spans="2:5" x14ac:dyDescent="0.25">
      <c r="B42">
        <v>31</v>
      </c>
      <c r="C42">
        <f t="shared" si="0"/>
        <v>67.254928434564235</v>
      </c>
      <c r="D42">
        <f t="shared" si="1"/>
        <v>67.05</v>
      </c>
      <c r="E42" s="16">
        <f t="shared" si="2"/>
        <v>1786.5244087682754</v>
      </c>
    </row>
    <row r="43" spans="2:5" x14ac:dyDescent="0.25">
      <c r="B43">
        <v>32</v>
      </c>
      <c r="C43">
        <f t="shared" si="0"/>
        <v>67.262643990125568</v>
      </c>
      <c r="D43">
        <f t="shared" si="1"/>
        <v>67.05</v>
      </c>
      <c r="E43" s="16">
        <f t="shared" si="2"/>
        <v>1786.737052758401</v>
      </c>
    </row>
    <row r="44" spans="2:5" x14ac:dyDescent="0.25">
      <c r="B44">
        <v>33</v>
      </c>
      <c r="C44">
        <f t="shared" ref="C44:C75" si="3">E43*$C$8/2</f>
        <v>67.2706500363538</v>
      </c>
      <c r="D44">
        <f t="shared" ref="D44:D75" si="4">$B$8/2*$D$8</f>
        <v>67.05</v>
      </c>
      <c r="E44" s="16">
        <f t="shared" ref="E44:E75" si="5">E43+C44-D44</f>
        <v>1786.9577027947548</v>
      </c>
    </row>
    <row r="45" spans="2:5" x14ac:dyDescent="0.25">
      <c r="B45">
        <v>34</v>
      </c>
      <c r="C45">
        <f t="shared" si="3"/>
        <v>67.278957510222526</v>
      </c>
      <c r="D45">
        <f t="shared" si="4"/>
        <v>67.05</v>
      </c>
      <c r="E45" s="16">
        <f t="shared" si="5"/>
        <v>1787.1866603049773</v>
      </c>
    </row>
    <row r="46" spans="2:5" x14ac:dyDescent="0.25">
      <c r="B46">
        <v>35</v>
      </c>
      <c r="C46">
        <f t="shared" si="3"/>
        <v>67.287577760482407</v>
      </c>
      <c r="D46">
        <f t="shared" si="4"/>
        <v>67.05</v>
      </c>
      <c r="E46" s="16">
        <f t="shared" si="5"/>
        <v>1787.4242380654598</v>
      </c>
    </row>
    <row r="47" spans="2:5" x14ac:dyDescent="0.25">
      <c r="B47">
        <v>36</v>
      </c>
      <c r="C47">
        <f t="shared" si="3"/>
        <v>67.296522563164572</v>
      </c>
      <c r="D47">
        <f t="shared" si="4"/>
        <v>67.05</v>
      </c>
      <c r="E47" s="16">
        <f t="shared" si="5"/>
        <v>1787.6707606286245</v>
      </c>
    </row>
    <row r="48" spans="2:5" x14ac:dyDescent="0.25">
      <c r="B48">
        <v>37</v>
      </c>
      <c r="C48">
        <f t="shared" si="3"/>
        <v>67.305804137667721</v>
      </c>
      <c r="D48">
        <f t="shared" si="4"/>
        <v>67.05</v>
      </c>
      <c r="E48" s="16">
        <f t="shared" si="5"/>
        <v>1787.9265647662924</v>
      </c>
    </row>
    <row r="49" spans="2:5" x14ac:dyDescent="0.25">
      <c r="B49">
        <v>38</v>
      </c>
      <c r="C49">
        <f t="shared" si="3"/>
        <v>67.315435163450914</v>
      </c>
      <c r="D49">
        <f t="shared" si="4"/>
        <v>67.05</v>
      </c>
      <c r="E49" s="16">
        <f t="shared" si="5"/>
        <v>1788.1919999297434</v>
      </c>
    </row>
    <row r="50" spans="2:5" x14ac:dyDescent="0.25">
      <c r="B50">
        <v>39</v>
      </c>
      <c r="C50">
        <f t="shared" si="3"/>
        <v>67.325428797354846</v>
      </c>
      <c r="D50">
        <f t="shared" si="4"/>
        <v>67.05</v>
      </c>
      <c r="E50" s="16">
        <f t="shared" si="5"/>
        <v>1788.4674287270982</v>
      </c>
    </row>
    <row r="51" spans="2:5" x14ac:dyDescent="0.25">
      <c r="B51">
        <v>40</v>
      </c>
      <c r="C51">
        <f t="shared" si="3"/>
        <v>67.335798691575249</v>
      </c>
      <c r="D51">
        <f t="shared" si="4"/>
        <v>67.05</v>
      </c>
      <c r="E51" s="16">
        <f t="shared" si="5"/>
        <v>1788.7532274186735</v>
      </c>
    </row>
    <row r="52" spans="2:5" x14ac:dyDescent="0.25">
      <c r="B52">
        <v>41</v>
      </c>
      <c r="C52">
        <f t="shared" si="3"/>
        <v>67.346559012313065</v>
      </c>
      <c r="D52">
        <f t="shared" si="4"/>
        <v>67.05</v>
      </c>
      <c r="E52" s="16">
        <f t="shared" si="5"/>
        <v>1789.0497864309866</v>
      </c>
    </row>
    <row r="53" spans="2:5" x14ac:dyDescent="0.25">
      <c r="B53">
        <v>42</v>
      </c>
      <c r="C53">
        <f t="shared" si="3"/>
        <v>67.357724459126658</v>
      </c>
      <c r="D53">
        <f t="shared" si="4"/>
        <v>67.05</v>
      </c>
      <c r="E53" s="16">
        <f t="shared" si="5"/>
        <v>1789.3575108901134</v>
      </c>
    </row>
    <row r="54" spans="2:5" x14ac:dyDescent="0.25">
      <c r="B54">
        <v>43</v>
      </c>
      <c r="C54">
        <f t="shared" si="3"/>
        <v>67.369310285012773</v>
      </c>
      <c r="D54">
        <f t="shared" si="4"/>
        <v>67.05</v>
      </c>
      <c r="E54" s="16">
        <f t="shared" si="5"/>
        <v>1789.6768211751262</v>
      </c>
    </row>
    <row r="55" spans="2:5" x14ac:dyDescent="0.25">
      <c r="B55">
        <v>44</v>
      </c>
      <c r="C55">
        <f t="shared" si="3"/>
        <v>67.381332317243505</v>
      </c>
      <c r="D55">
        <f t="shared" si="4"/>
        <v>67.05</v>
      </c>
      <c r="E55" s="16">
        <f t="shared" si="5"/>
        <v>1790.0081534923697</v>
      </c>
    </row>
    <row r="56" spans="2:5" x14ac:dyDescent="0.25">
      <c r="B56">
        <v>45</v>
      </c>
      <c r="C56">
        <f t="shared" si="3"/>
        <v>67.393806978987726</v>
      </c>
      <c r="D56">
        <f t="shared" si="4"/>
        <v>67.05</v>
      </c>
      <c r="E56" s="16">
        <f t="shared" si="5"/>
        <v>1790.3519604713574</v>
      </c>
    </row>
    <row r="57" spans="2:5" x14ac:dyDescent="0.25">
      <c r="B57">
        <v>46</v>
      </c>
      <c r="C57">
        <f t="shared" si="3"/>
        <v>67.406751311746618</v>
      </c>
      <c r="D57">
        <f t="shared" si="4"/>
        <v>67.05</v>
      </c>
      <c r="E57" s="16">
        <f t="shared" si="5"/>
        <v>1790.708711783104</v>
      </c>
    </row>
    <row r="58" spans="2:5" x14ac:dyDescent="0.25">
      <c r="B58">
        <v>47</v>
      </c>
      <c r="C58">
        <f t="shared" si="3"/>
        <v>67.420182998633877</v>
      </c>
      <c r="D58">
        <f t="shared" si="4"/>
        <v>67.05</v>
      </c>
      <c r="E58" s="16">
        <f t="shared" si="5"/>
        <v>1791.078894781738</v>
      </c>
    </row>
    <row r="59" spans="2:5" x14ac:dyDescent="0.25">
      <c r="B59">
        <v>48</v>
      </c>
      <c r="C59">
        <f t="shared" si="3"/>
        <v>67.434120388532435</v>
      </c>
      <c r="D59">
        <f t="shared" si="4"/>
        <v>67.05</v>
      </c>
      <c r="E59" s="16">
        <f t="shared" si="5"/>
        <v>1791.4630151702704</v>
      </c>
    </row>
    <row r="60" spans="2:5" x14ac:dyDescent="0.25">
      <c r="B60">
        <v>49</v>
      </c>
      <c r="C60">
        <f t="shared" si="3"/>
        <v>67.448582521160688</v>
      </c>
      <c r="D60">
        <f t="shared" si="4"/>
        <v>67.05</v>
      </c>
      <c r="E60" s="16">
        <f t="shared" si="5"/>
        <v>1791.8615976914311</v>
      </c>
    </row>
    <row r="61" spans="2:5" x14ac:dyDescent="0.25">
      <c r="B61">
        <v>50</v>
      </c>
      <c r="C61">
        <f t="shared" si="3"/>
        <v>67.463589153082381</v>
      </c>
      <c r="D61">
        <f t="shared" si="4"/>
        <v>67.05</v>
      </c>
      <c r="E61" s="16">
        <f t="shared" si="5"/>
        <v>1792.2751868445137</v>
      </c>
    </row>
    <row r="62" spans="2:5" x14ac:dyDescent="0.25">
      <c r="B62">
        <v>51</v>
      </c>
      <c r="C62">
        <f t="shared" si="3"/>
        <v>67.479160784695949</v>
      </c>
      <c r="D62">
        <f t="shared" si="4"/>
        <v>67.05</v>
      </c>
      <c r="E62" s="16">
        <f t="shared" si="5"/>
        <v>1792.7043476292097</v>
      </c>
    </row>
    <row r="63" spans="2:5" x14ac:dyDescent="0.25">
      <c r="B63">
        <v>52</v>
      </c>
      <c r="C63">
        <f t="shared" si="3"/>
        <v>67.495318688239749</v>
      </c>
      <c r="D63">
        <f t="shared" si="4"/>
        <v>67.05</v>
      </c>
      <c r="E63" s="16">
        <f t="shared" si="5"/>
        <v>1793.1496663174494</v>
      </c>
    </row>
    <row r="64" spans="2:5" x14ac:dyDescent="0.25">
      <c r="B64">
        <v>53</v>
      </c>
      <c r="C64">
        <f t="shared" si="3"/>
        <v>67.512084936851977</v>
      </c>
      <c r="D64">
        <f t="shared" si="4"/>
        <v>67.05</v>
      </c>
      <c r="E64" s="16">
        <f t="shared" si="5"/>
        <v>1793.6117512543015</v>
      </c>
    </row>
    <row r="65" spans="2:5" x14ac:dyDescent="0.25">
      <c r="B65">
        <v>54</v>
      </c>
      <c r="C65">
        <f t="shared" si="3"/>
        <v>67.529482434724457</v>
      </c>
      <c r="D65">
        <f t="shared" si="4"/>
        <v>67.05</v>
      </c>
      <c r="E65" s="16">
        <f t="shared" si="5"/>
        <v>1794.091233689026</v>
      </c>
    </row>
    <row r="66" spans="2:5" x14ac:dyDescent="0.25">
      <c r="B66">
        <v>55</v>
      </c>
      <c r="C66">
        <f t="shared" si="3"/>
        <v>67.547534948391828</v>
      </c>
      <c r="D66">
        <f t="shared" si="4"/>
        <v>67.05</v>
      </c>
      <c r="E66" s="16">
        <f t="shared" si="5"/>
        <v>1794.5887686374178</v>
      </c>
    </row>
    <row r="67" spans="2:5" x14ac:dyDescent="0.25">
      <c r="B67">
        <v>56</v>
      </c>
      <c r="C67">
        <f t="shared" si="3"/>
        <v>67.566267139198786</v>
      </c>
      <c r="D67">
        <f t="shared" si="4"/>
        <v>67.05</v>
      </c>
      <c r="E67" s="16">
        <f t="shared" si="5"/>
        <v>1795.1050357766167</v>
      </c>
    </row>
    <row r="68" spans="2:5" x14ac:dyDescent="0.25">
      <c r="B68">
        <v>57</v>
      </c>
      <c r="C68">
        <f t="shared" si="3"/>
        <v>67.585704596989629</v>
      </c>
      <c r="D68">
        <f t="shared" si="4"/>
        <v>67.05</v>
      </c>
      <c r="E68" s="16">
        <f t="shared" si="5"/>
        <v>1795.6407403736064</v>
      </c>
    </row>
    <row r="69" spans="2:5" x14ac:dyDescent="0.25">
      <c r="B69">
        <v>58</v>
      </c>
      <c r="C69">
        <f t="shared" si="3"/>
        <v>67.60587387506628</v>
      </c>
      <c r="D69">
        <f t="shared" si="4"/>
        <v>67.05</v>
      </c>
      <c r="E69" s="16">
        <f t="shared" si="5"/>
        <v>1796.1966142486726</v>
      </c>
    </row>
    <row r="70" spans="2:5" x14ac:dyDescent="0.25">
      <c r="B70">
        <v>59</v>
      </c>
      <c r="C70">
        <f t="shared" si="3"/>
        <v>67.626802526462527</v>
      </c>
      <c r="D70">
        <f t="shared" si="4"/>
        <v>67.05</v>
      </c>
      <c r="E70" s="16">
        <f t="shared" si="5"/>
        <v>1796.7734167751353</v>
      </c>
    </row>
    <row r="71" spans="2:5" x14ac:dyDescent="0.25">
      <c r="B71">
        <v>60</v>
      </c>
      <c r="C71">
        <f t="shared" si="3"/>
        <v>67.648519141583847</v>
      </c>
      <c r="D71">
        <f t="shared" si="4"/>
        <v>67.05</v>
      </c>
      <c r="E71" s="16">
        <f t="shared" si="5"/>
        <v>1797.3719359167192</v>
      </c>
    </row>
    <row r="72" spans="2:5" x14ac:dyDescent="0.25">
      <c r="B72">
        <v>61</v>
      </c>
      <c r="C72">
        <f t="shared" si="3"/>
        <v>67.671053387264479</v>
      </c>
      <c r="D72">
        <f t="shared" si="4"/>
        <v>67.05</v>
      </c>
      <c r="E72" s="16">
        <f t="shared" si="5"/>
        <v>1797.9929893039837</v>
      </c>
    </row>
    <row r="73" spans="2:5" x14ac:dyDescent="0.25">
      <c r="B73">
        <v>62</v>
      </c>
      <c r="C73">
        <f t="shared" si="3"/>
        <v>67.694436047294985</v>
      </c>
      <c r="D73">
        <f t="shared" si="4"/>
        <v>67.05</v>
      </c>
      <c r="E73" s="16">
        <f t="shared" si="5"/>
        <v>1798.6374253512788</v>
      </c>
    </row>
    <row r="74" spans="2:5" x14ac:dyDescent="0.25">
      <c r="B74">
        <v>63</v>
      </c>
      <c r="C74">
        <f t="shared" si="3"/>
        <v>67.718699064475658</v>
      </c>
      <c r="D74">
        <f t="shared" si="4"/>
        <v>67.05</v>
      </c>
      <c r="E74" s="16">
        <f t="shared" si="5"/>
        <v>1799.3061244157545</v>
      </c>
    </row>
    <row r="75" spans="2:5" x14ac:dyDescent="0.25">
      <c r="B75">
        <v>64</v>
      </c>
      <c r="C75">
        <f t="shared" si="3"/>
        <v>67.743875584253161</v>
      </c>
      <c r="D75">
        <f t="shared" si="4"/>
        <v>67.05</v>
      </c>
      <c r="E75" s="16">
        <f t="shared" si="5"/>
        <v>1800.0000000000077</v>
      </c>
    </row>
  </sheetData>
  <pageMargins left="0.7" right="0.7" top="0.75" bottom="0.75" header="0.51180555555555496" footer="0.51180555555555496"/>
  <pageSetup paperSize="9" firstPageNumber="0" orientation="portrait" horizontalDpi="300" verticalDpi="300"/>
  <headerFooter>
    <oddHeader>&amp;C&amp;8 SMU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75"/>
  <sheetViews>
    <sheetView tabSelected="1" zoomScaleNormal="100" workbookViewId="0"/>
  </sheetViews>
  <sheetFormatPr defaultRowHeight="15" x14ac:dyDescent="0.25"/>
  <cols>
    <col min="1" max="1" width="8.5703125" customWidth="1"/>
    <col min="2" max="2" width="14.140625" customWidth="1"/>
    <col min="3" max="5" width="8.5703125" customWidth="1"/>
    <col min="6" max="6" width="10.5703125" customWidth="1"/>
    <col min="7" max="11" width="8.5703125" customWidth="1"/>
    <col min="12" max="12" width="12.28515625" style="1" customWidth="1"/>
    <col min="13" max="13" width="27.42578125" customWidth="1"/>
    <col min="14" max="1025" width="8.5703125" customWidth="1"/>
  </cols>
  <sheetData>
    <row r="2" spans="2:16" ht="15.2" customHeight="1" x14ac:dyDescent="0.25">
      <c r="B2" t="s">
        <v>27</v>
      </c>
      <c r="L2" s="1" t="s">
        <v>1</v>
      </c>
    </row>
    <row r="3" spans="2:16" ht="15.2" customHeight="1" x14ac:dyDescent="0.25">
      <c r="B3" t="s">
        <v>2</v>
      </c>
      <c r="C3" s="32">
        <v>36356</v>
      </c>
    </row>
    <row r="4" spans="2:16" ht="15.2" customHeight="1" x14ac:dyDescent="0.25">
      <c r="B4" t="s">
        <v>3</v>
      </c>
      <c r="C4" s="2">
        <v>36525</v>
      </c>
      <c r="L4" s="33" t="s">
        <v>4</v>
      </c>
      <c r="M4" s="34" t="s">
        <v>5</v>
      </c>
      <c r="N4" s="34" t="s">
        <v>6</v>
      </c>
      <c r="O4" s="35" t="s">
        <v>7</v>
      </c>
    </row>
    <row r="5" spans="2:16" ht="15.2" customHeight="1" x14ac:dyDescent="0.25">
      <c r="B5" t="s">
        <v>8</v>
      </c>
      <c r="C5">
        <f>DAYS360(C3,C4)</f>
        <v>166</v>
      </c>
      <c r="E5" t="s">
        <v>9</v>
      </c>
      <c r="J5" t="s">
        <v>10</v>
      </c>
      <c r="L5" s="6">
        <f>C3</f>
        <v>36356</v>
      </c>
      <c r="M5" s="7" t="s">
        <v>11</v>
      </c>
      <c r="N5" s="8">
        <f>E8</f>
        <v>1782.6725113819869</v>
      </c>
      <c r="O5" s="9"/>
    </row>
    <row r="6" spans="2:16" ht="15.2" customHeight="1" x14ac:dyDescent="0.25">
      <c r="L6" s="10"/>
      <c r="M6" s="11" t="s">
        <v>28</v>
      </c>
      <c r="N6" s="12">
        <f>O7-N5</f>
        <v>17.327488618013149</v>
      </c>
      <c r="O6" s="17"/>
    </row>
    <row r="7" spans="2:16" ht="15.2" customHeight="1" x14ac:dyDescent="0.25">
      <c r="B7" t="s">
        <v>13</v>
      </c>
      <c r="C7" t="s">
        <v>14</v>
      </c>
      <c r="D7" t="s">
        <v>15</v>
      </c>
      <c r="E7" t="s">
        <v>16</v>
      </c>
      <c r="F7" t="s">
        <v>17</v>
      </c>
      <c r="L7" s="10"/>
      <c r="M7" s="11" t="s">
        <v>12</v>
      </c>
      <c r="N7" s="12"/>
      <c r="O7" s="13">
        <f>D8</f>
        <v>1800</v>
      </c>
    </row>
    <row r="8" spans="2:16" ht="15.2" customHeight="1" x14ac:dyDescent="0.25">
      <c r="B8" s="15">
        <v>7.4499999999999997E-2</v>
      </c>
      <c r="C8" s="15">
        <v>7.5300000000000006E-2</v>
      </c>
      <c r="D8">
        <v>1800</v>
      </c>
      <c r="E8" s="16">
        <f>D8*B8/2/(C8/2)*(1-1/(1+C8/2)^(2*F8))+D8/(1+C8/2)^(F8*2)</f>
        <v>1782.6725113819869</v>
      </c>
      <c r="F8">
        <v>32</v>
      </c>
      <c r="L8" s="10"/>
      <c r="M8" s="11"/>
      <c r="N8" s="12"/>
      <c r="O8" s="13"/>
    </row>
    <row r="9" spans="2:16" ht="15.2" customHeight="1" x14ac:dyDescent="0.25">
      <c r="L9" s="10">
        <v>36525</v>
      </c>
      <c r="M9" s="11" t="s">
        <v>18</v>
      </c>
      <c r="N9" s="12">
        <f>C12*(C5/180)</f>
        <v>61.897360716034896</v>
      </c>
      <c r="O9" s="13"/>
    </row>
    <row r="10" spans="2:16" ht="15.2" customHeight="1" x14ac:dyDescent="0.25">
      <c r="B10" t="s">
        <v>20</v>
      </c>
      <c r="C10" t="s">
        <v>21</v>
      </c>
      <c r="D10" t="s">
        <v>13</v>
      </c>
      <c r="E10" t="s">
        <v>22</v>
      </c>
      <c r="L10" s="10"/>
      <c r="M10" s="11" t="s">
        <v>29</v>
      </c>
      <c r="N10" s="11"/>
      <c r="O10" s="13">
        <f>N9-O11</f>
        <v>6.2360716034895347E-2</v>
      </c>
    </row>
    <row r="11" spans="2:16" ht="15.2" customHeight="1" x14ac:dyDescent="0.25">
      <c r="B11">
        <v>0</v>
      </c>
      <c r="E11" s="16">
        <f>E8</f>
        <v>1782.6725113819869</v>
      </c>
      <c r="L11" s="10"/>
      <c r="M11" s="11" t="s">
        <v>23</v>
      </c>
      <c r="N11" s="12"/>
      <c r="O11" s="13">
        <f>D12*(C5/180)</f>
        <v>61.835000000000001</v>
      </c>
    </row>
    <row r="12" spans="2:16" ht="15.2" customHeight="1" x14ac:dyDescent="0.25">
      <c r="B12">
        <v>1</v>
      </c>
      <c r="C12">
        <f t="shared" ref="C12:C43" si="0">E11*$C$8/2</f>
        <v>67.117620053531809</v>
      </c>
      <c r="D12">
        <f t="shared" ref="D12:D43" si="1">$B$8/2*$D$8</f>
        <v>67.05</v>
      </c>
      <c r="E12" s="16">
        <f t="shared" ref="E12:E43" si="2">E11+C12-D12</f>
        <v>1782.7401314355186</v>
      </c>
      <c r="L12" s="10"/>
      <c r="M12" s="11"/>
      <c r="N12" s="11"/>
      <c r="O12" s="17"/>
    </row>
    <row r="13" spans="2:16" ht="15.2" customHeight="1" x14ac:dyDescent="0.25">
      <c r="B13">
        <v>2</v>
      </c>
      <c r="C13">
        <f t="shared" si="0"/>
        <v>67.120165948547282</v>
      </c>
      <c r="D13">
        <f t="shared" si="1"/>
        <v>67.05</v>
      </c>
      <c r="E13" s="16">
        <f t="shared" si="2"/>
        <v>1782.810297384066</v>
      </c>
      <c r="L13" s="10">
        <v>36541</v>
      </c>
      <c r="M13" s="11" t="s">
        <v>18</v>
      </c>
      <c r="N13" s="12">
        <f>C12-N9</f>
        <v>5.2202593374969126</v>
      </c>
      <c r="O13" s="13"/>
    </row>
    <row r="14" spans="2:16" ht="15.2" customHeight="1" x14ac:dyDescent="0.25">
      <c r="B14">
        <v>3</v>
      </c>
      <c r="C14">
        <f t="shared" si="0"/>
        <v>67.122807696510094</v>
      </c>
      <c r="D14">
        <f t="shared" si="1"/>
        <v>67.05</v>
      </c>
      <c r="E14" s="16">
        <f t="shared" si="2"/>
        <v>1782.8831050805761</v>
      </c>
      <c r="L14" s="10"/>
      <c r="M14" s="11" t="s">
        <v>24</v>
      </c>
      <c r="N14" s="12">
        <f>O11</f>
        <v>61.835000000000001</v>
      </c>
      <c r="O14" s="13"/>
      <c r="P14" s="16"/>
    </row>
    <row r="15" spans="2:16" ht="15.2" customHeight="1" x14ac:dyDescent="0.25">
      <c r="B15">
        <v>4</v>
      </c>
      <c r="C15">
        <f t="shared" si="0"/>
        <v>67.125548906283697</v>
      </c>
      <c r="D15">
        <f t="shared" si="1"/>
        <v>67.05</v>
      </c>
      <c r="E15" s="16">
        <f t="shared" si="2"/>
        <v>1782.9586539868599</v>
      </c>
      <c r="L15" s="10"/>
      <c r="M15" s="11" t="s">
        <v>29</v>
      </c>
      <c r="N15" s="12"/>
      <c r="O15" s="13">
        <f>N14+N13-O16</f>
        <v>5.2593374969234219E-3</v>
      </c>
    </row>
    <row r="16" spans="2:16" ht="15.2" customHeight="1" x14ac:dyDescent="0.25">
      <c r="B16">
        <v>5</v>
      </c>
      <c r="C16">
        <f t="shared" si="0"/>
        <v>67.128393322605277</v>
      </c>
      <c r="D16">
        <f t="shared" si="1"/>
        <v>67.05</v>
      </c>
      <c r="E16" s="16">
        <f t="shared" si="2"/>
        <v>1783.0370473094652</v>
      </c>
      <c r="L16" s="10"/>
      <c r="M16" s="11" t="s">
        <v>19</v>
      </c>
      <c r="N16" s="12"/>
      <c r="O16" s="13">
        <f>D12</f>
        <v>67.05</v>
      </c>
      <c r="P16" s="16"/>
    </row>
    <row r="17" spans="1:15" ht="15.2" customHeight="1" x14ac:dyDescent="0.25">
      <c r="B17">
        <v>6</v>
      </c>
      <c r="C17">
        <f t="shared" si="0"/>
        <v>67.131344831201375</v>
      </c>
      <c r="D17">
        <f t="shared" si="1"/>
        <v>67.05</v>
      </c>
      <c r="E17" s="16">
        <f t="shared" si="2"/>
        <v>1783.1183921406666</v>
      </c>
      <c r="L17" s="10"/>
      <c r="M17" s="11"/>
      <c r="N17" s="12"/>
      <c r="O17" s="13"/>
    </row>
    <row r="18" spans="1:15" ht="15.2" customHeight="1" x14ac:dyDescent="0.25">
      <c r="B18">
        <v>7</v>
      </c>
      <c r="C18">
        <f t="shared" si="0"/>
        <v>67.1344074640961</v>
      </c>
      <c r="D18">
        <f t="shared" si="1"/>
        <v>67.05</v>
      </c>
      <c r="E18" s="16">
        <f t="shared" si="2"/>
        <v>1783.2027996047627</v>
      </c>
      <c r="L18" s="10">
        <v>36723</v>
      </c>
      <c r="M18" s="11" t="s">
        <v>18</v>
      </c>
      <c r="N18" s="12">
        <f>C13</f>
        <v>67.120165948547282</v>
      </c>
      <c r="O18" s="17"/>
    </row>
    <row r="19" spans="1:15" ht="15.2" customHeight="1" x14ac:dyDescent="0.25">
      <c r="A19" s="2"/>
      <c r="B19">
        <v>8</v>
      </c>
      <c r="C19">
        <f t="shared" si="0"/>
        <v>67.137585405119324</v>
      </c>
      <c r="D19">
        <f t="shared" si="1"/>
        <v>67.05</v>
      </c>
      <c r="E19" s="16">
        <f t="shared" si="2"/>
        <v>1783.2903850098821</v>
      </c>
      <c r="L19" s="10"/>
      <c r="M19" s="11" t="s">
        <v>30</v>
      </c>
      <c r="N19" s="12"/>
      <c r="O19" s="13">
        <f>N18-O20</f>
        <v>7.0165948547284529E-2</v>
      </c>
    </row>
    <row r="20" spans="1:15" ht="15.2" customHeight="1" x14ac:dyDescent="0.25">
      <c r="A20" s="2"/>
      <c r="B20">
        <v>9</v>
      </c>
      <c r="C20">
        <f t="shared" si="0"/>
        <v>67.140882995622064</v>
      </c>
      <c r="D20">
        <f t="shared" si="1"/>
        <v>67.05</v>
      </c>
      <c r="E20" s="16">
        <f t="shared" si="2"/>
        <v>1783.3812680055041</v>
      </c>
      <c r="L20" s="18"/>
      <c r="M20" s="19" t="s">
        <v>19</v>
      </c>
      <c r="N20" s="19"/>
      <c r="O20" s="20">
        <f>D13</f>
        <v>67.05</v>
      </c>
    </row>
    <row r="21" spans="1:15" ht="15.2" customHeight="1" x14ac:dyDescent="0.25">
      <c r="B21">
        <v>10</v>
      </c>
      <c r="C21">
        <f t="shared" si="0"/>
        <v>67.144304740407236</v>
      </c>
      <c r="D21">
        <f t="shared" si="1"/>
        <v>67.05</v>
      </c>
      <c r="E21" s="16">
        <f t="shared" si="2"/>
        <v>1783.4755727459114</v>
      </c>
    </row>
    <row r="22" spans="1:15" ht="15.2" customHeight="1" x14ac:dyDescent="0.25">
      <c r="B22">
        <v>11</v>
      </c>
      <c r="C22">
        <f t="shared" si="0"/>
        <v>67.147855313883568</v>
      </c>
      <c r="D22">
        <f t="shared" si="1"/>
        <v>67.05</v>
      </c>
      <c r="E22" s="16">
        <f t="shared" si="2"/>
        <v>1783.5734280597951</v>
      </c>
      <c r="J22" t="s">
        <v>31</v>
      </c>
    </row>
    <row r="23" spans="1:15" ht="15.2" customHeight="1" x14ac:dyDescent="0.25">
      <c r="B23">
        <v>12</v>
      </c>
      <c r="C23">
        <f t="shared" si="0"/>
        <v>67.151539566451291</v>
      </c>
      <c r="D23">
        <f t="shared" si="1"/>
        <v>67.05</v>
      </c>
      <c r="E23" s="16">
        <f t="shared" si="2"/>
        <v>1783.6749676262464</v>
      </c>
      <c r="J23" t="s">
        <v>32</v>
      </c>
    </row>
    <row r="24" spans="1:15" ht="15.2" customHeight="1" x14ac:dyDescent="0.25">
      <c r="B24">
        <v>13</v>
      </c>
      <c r="C24">
        <f t="shared" si="0"/>
        <v>67.155362531128176</v>
      </c>
      <c r="D24">
        <f t="shared" si="1"/>
        <v>67.05</v>
      </c>
      <c r="E24" s="16">
        <f t="shared" si="2"/>
        <v>1783.7803301573747</v>
      </c>
    </row>
    <row r="25" spans="1:15" ht="15.2" customHeight="1" x14ac:dyDescent="0.25">
      <c r="B25">
        <v>14</v>
      </c>
      <c r="C25">
        <f t="shared" si="0"/>
        <v>67.15932943042516</v>
      </c>
      <c r="D25">
        <f t="shared" si="1"/>
        <v>67.05</v>
      </c>
      <c r="E25" s="16">
        <f t="shared" si="2"/>
        <v>1783.8896595878</v>
      </c>
      <c r="J25" t="s">
        <v>25</v>
      </c>
      <c r="L25" s="21">
        <v>48045</v>
      </c>
      <c r="M25" s="22" t="s">
        <v>26</v>
      </c>
      <c r="N25" s="23">
        <f>D8</f>
        <v>1800</v>
      </c>
      <c r="O25" s="24"/>
    </row>
    <row r="26" spans="1:15" ht="15.2" customHeight="1" x14ac:dyDescent="0.25">
      <c r="B26">
        <v>15</v>
      </c>
      <c r="C26">
        <f t="shared" si="0"/>
        <v>67.163445683480674</v>
      </c>
      <c r="D26">
        <f t="shared" si="1"/>
        <v>67.05</v>
      </c>
      <c r="E26" s="16">
        <f t="shared" si="2"/>
        <v>1784.0031052712807</v>
      </c>
      <c r="L26" s="25"/>
      <c r="M26" s="26" t="s">
        <v>18</v>
      </c>
      <c r="N26" s="27">
        <f>C75</f>
        <v>67.743875584253161</v>
      </c>
      <c r="O26" s="28"/>
    </row>
    <row r="27" spans="1:15" ht="15.2" customHeight="1" x14ac:dyDescent="0.25">
      <c r="B27">
        <v>16</v>
      </c>
      <c r="C27">
        <f t="shared" si="0"/>
        <v>67.167716913463721</v>
      </c>
      <c r="D27">
        <f t="shared" si="1"/>
        <v>67.05</v>
      </c>
      <c r="E27" s="16">
        <f t="shared" si="2"/>
        <v>1784.1208221847444</v>
      </c>
      <c r="L27" s="25"/>
      <c r="M27" s="26" t="s">
        <v>30</v>
      </c>
      <c r="N27" s="26"/>
      <c r="O27" s="36">
        <f>SUM(N25:N26)-O28</f>
        <v>0.69387558425319185</v>
      </c>
    </row>
    <row r="28" spans="1:15" ht="15.2" customHeight="1" x14ac:dyDescent="0.25">
      <c r="B28">
        <v>17</v>
      </c>
      <c r="C28">
        <f t="shared" si="0"/>
        <v>67.172148955255636</v>
      </c>
      <c r="D28">
        <f t="shared" si="1"/>
        <v>67.05</v>
      </c>
      <c r="E28" s="16">
        <f t="shared" si="2"/>
        <v>1784.24297114</v>
      </c>
      <c r="L28" s="29"/>
      <c r="M28" s="30" t="s">
        <v>19</v>
      </c>
      <c r="N28" s="30"/>
      <c r="O28" s="31">
        <f>N25+D75</f>
        <v>1867.05</v>
      </c>
    </row>
    <row r="29" spans="1:15" ht="15.2" customHeight="1" x14ac:dyDescent="0.25">
      <c r="B29">
        <v>18</v>
      </c>
      <c r="C29">
        <f t="shared" si="0"/>
        <v>67.176747863420999</v>
      </c>
      <c r="D29">
        <f t="shared" si="1"/>
        <v>67.05</v>
      </c>
      <c r="E29" s="16">
        <f t="shared" si="2"/>
        <v>1784.3697190034211</v>
      </c>
    </row>
    <row r="30" spans="1:15" ht="15.2" customHeight="1" x14ac:dyDescent="0.25">
      <c r="B30">
        <v>19</v>
      </c>
      <c r="C30">
        <f t="shared" si="0"/>
        <v>67.181519920478806</v>
      </c>
      <c r="D30">
        <f t="shared" si="1"/>
        <v>67.05</v>
      </c>
      <c r="E30" s="16">
        <f t="shared" si="2"/>
        <v>1784.5012389239</v>
      </c>
    </row>
    <row r="31" spans="1:15" ht="15.2" customHeight="1" x14ac:dyDescent="0.25">
      <c r="B31">
        <v>20</v>
      </c>
      <c r="C31">
        <f t="shared" si="0"/>
        <v>67.186471645484843</v>
      </c>
      <c r="D31">
        <f t="shared" si="1"/>
        <v>67.05</v>
      </c>
      <c r="E31" s="16">
        <f t="shared" si="2"/>
        <v>1784.6377105693848</v>
      </c>
    </row>
    <row r="32" spans="1:15" ht="15.2" customHeight="1" x14ac:dyDescent="0.25">
      <c r="B32">
        <v>21</v>
      </c>
      <c r="C32">
        <f t="shared" si="0"/>
        <v>67.19160980293735</v>
      </c>
      <c r="D32">
        <f t="shared" si="1"/>
        <v>67.05</v>
      </c>
      <c r="E32" s="16">
        <f t="shared" si="2"/>
        <v>1784.7793203723222</v>
      </c>
    </row>
    <row r="33" spans="2:5" ht="15.2" customHeight="1" x14ac:dyDescent="0.25">
      <c r="B33">
        <v>22</v>
      </c>
      <c r="C33">
        <f t="shared" si="0"/>
        <v>67.196941412017935</v>
      </c>
      <c r="D33">
        <f t="shared" si="1"/>
        <v>67.05</v>
      </c>
      <c r="E33" s="16">
        <f t="shared" si="2"/>
        <v>1784.9262617843401</v>
      </c>
    </row>
    <row r="34" spans="2:5" ht="15.2" customHeight="1" x14ac:dyDescent="0.25">
      <c r="B34">
        <v>23</v>
      </c>
      <c r="C34">
        <f t="shared" si="0"/>
        <v>67.20247375618041</v>
      </c>
      <c r="D34">
        <f t="shared" si="1"/>
        <v>67.05</v>
      </c>
      <c r="E34" s="16">
        <f t="shared" si="2"/>
        <v>1785.0787355405205</v>
      </c>
    </row>
    <row r="35" spans="2:5" ht="15.2" customHeight="1" x14ac:dyDescent="0.25">
      <c r="B35">
        <v>24</v>
      </c>
      <c r="C35">
        <f t="shared" si="0"/>
        <v>67.208214393100604</v>
      </c>
      <c r="D35">
        <f t="shared" si="1"/>
        <v>67.05</v>
      </c>
      <c r="E35" s="16">
        <f t="shared" si="2"/>
        <v>1785.2369499336212</v>
      </c>
    </row>
    <row r="36" spans="2:5" ht="15.2" customHeight="1" x14ac:dyDescent="0.25">
      <c r="B36">
        <v>25</v>
      </c>
      <c r="C36">
        <f t="shared" si="0"/>
        <v>67.214171165000849</v>
      </c>
      <c r="D36">
        <f t="shared" si="1"/>
        <v>67.05</v>
      </c>
      <c r="E36" s="16">
        <f t="shared" si="2"/>
        <v>1785.4011210986221</v>
      </c>
    </row>
    <row r="37" spans="2:5" ht="15.2" customHeight="1" x14ac:dyDescent="0.25">
      <c r="B37">
        <v>26</v>
      </c>
      <c r="C37">
        <f t="shared" si="0"/>
        <v>67.220352209363128</v>
      </c>
      <c r="D37">
        <f t="shared" si="1"/>
        <v>67.05</v>
      </c>
      <c r="E37" s="16">
        <f t="shared" si="2"/>
        <v>1785.5714733079853</v>
      </c>
    </row>
    <row r="38" spans="2:5" ht="15.2" customHeight="1" x14ac:dyDescent="0.25">
      <c r="B38">
        <v>27</v>
      </c>
      <c r="C38">
        <f t="shared" si="0"/>
        <v>67.226765970045648</v>
      </c>
      <c r="D38">
        <f t="shared" si="1"/>
        <v>67.05</v>
      </c>
      <c r="E38" s="16">
        <f t="shared" si="2"/>
        <v>1785.748239278031</v>
      </c>
    </row>
    <row r="39" spans="2:5" ht="15.2" customHeight="1" x14ac:dyDescent="0.25">
      <c r="B39">
        <v>28</v>
      </c>
      <c r="C39">
        <f t="shared" si="0"/>
        <v>67.233421208817873</v>
      </c>
      <c r="D39">
        <f t="shared" si="1"/>
        <v>67.05</v>
      </c>
      <c r="E39" s="16">
        <f t="shared" si="2"/>
        <v>1785.9316604868488</v>
      </c>
    </row>
    <row r="40" spans="2:5" ht="15.2" customHeight="1" x14ac:dyDescent="0.25">
      <c r="B40">
        <v>29</v>
      </c>
      <c r="C40">
        <f t="shared" si="0"/>
        <v>67.240327017329861</v>
      </c>
      <c r="D40">
        <f t="shared" si="1"/>
        <v>67.05</v>
      </c>
      <c r="E40" s="16">
        <f t="shared" si="2"/>
        <v>1786.1219875041788</v>
      </c>
    </row>
    <row r="41" spans="2:5" ht="15.2" customHeight="1" x14ac:dyDescent="0.25">
      <c r="B41">
        <v>30</v>
      </c>
      <c r="C41">
        <f t="shared" si="0"/>
        <v>67.247492829532334</v>
      </c>
      <c r="D41">
        <f t="shared" si="1"/>
        <v>67.05</v>
      </c>
      <c r="E41" s="16">
        <f t="shared" si="2"/>
        <v>1786.3194803337112</v>
      </c>
    </row>
    <row r="42" spans="2:5" ht="15.2" customHeight="1" x14ac:dyDescent="0.25">
      <c r="B42">
        <v>31</v>
      </c>
      <c r="C42">
        <f t="shared" si="0"/>
        <v>67.254928434564235</v>
      </c>
      <c r="D42">
        <f t="shared" si="1"/>
        <v>67.05</v>
      </c>
      <c r="E42" s="16">
        <f t="shared" si="2"/>
        <v>1786.5244087682754</v>
      </c>
    </row>
    <row r="43" spans="2:5" ht="15.2" customHeight="1" x14ac:dyDescent="0.25">
      <c r="B43">
        <v>32</v>
      </c>
      <c r="C43">
        <f t="shared" si="0"/>
        <v>67.262643990125568</v>
      </c>
      <c r="D43">
        <f t="shared" si="1"/>
        <v>67.05</v>
      </c>
      <c r="E43" s="16">
        <f t="shared" si="2"/>
        <v>1786.737052758401</v>
      </c>
    </row>
    <row r="44" spans="2:5" ht="15.2" customHeight="1" x14ac:dyDescent="0.25">
      <c r="B44">
        <v>33</v>
      </c>
      <c r="C44">
        <f t="shared" ref="C44:C75" si="3">E43*$C$8/2</f>
        <v>67.2706500363538</v>
      </c>
      <c r="D44">
        <f t="shared" ref="D44:D75" si="4">$B$8/2*$D$8</f>
        <v>67.05</v>
      </c>
      <c r="E44" s="16">
        <f t="shared" ref="E44:E75" si="5">E43+C44-D44</f>
        <v>1786.9577027947548</v>
      </c>
    </row>
    <row r="45" spans="2:5" ht="15.2" customHeight="1" x14ac:dyDescent="0.25">
      <c r="B45">
        <v>34</v>
      </c>
      <c r="C45">
        <f t="shared" si="3"/>
        <v>67.278957510222526</v>
      </c>
      <c r="D45">
        <f t="shared" si="4"/>
        <v>67.05</v>
      </c>
      <c r="E45" s="16">
        <f t="shared" si="5"/>
        <v>1787.1866603049773</v>
      </c>
    </row>
    <row r="46" spans="2:5" ht="15.2" customHeight="1" x14ac:dyDescent="0.25">
      <c r="B46">
        <v>35</v>
      </c>
      <c r="C46">
        <f t="shared" si="3"/>
        <v>67.287577760482407</v>
      </c>
      <c r="D46">
        <f t="shared" si="4"/>
        <v>67.05</v>
      </c>
      <c r="E46" s="16">
        <f t="shared" si="5"/>
        <v>1787.4242380654598</v>
      </c>
    </row>
    <row r="47" spans="2:5" ht="15.2" customHeight="1" x14ac:dyDescent="0.25">
      <c r="B47">
        <v>36</v>
      </c>
      <c r="C47">
        <f t="shared" si="3"/>
        <v>67.296522563164572</v>
      </c>
      <c r="D47">
        <f t="shared" si="4"/>
        <v>67.05</v>
      </c>
      <c r="E47" s="16">
        <f t="shared" si="5"/>
        <v>1787.6707606286245</v>
      </c>
    </row>
    <row r="48" spans="2:5" ht="15.2" customHeight="1" x14ac:dyDescent="0.25">
      <c r="B48">
        <v>37</v>
      </c>
      <c r="C48">
        <f t="shared" si="3"/>
        <v>67.305804137667721</v>
      </c>
      <c r="D48">
        <f t="shared" si="4"/>
        <v>67.05</v>
      </c>
      <c r="E48" s="16">
        <f t="shared" si="5"/>
        <v>1787.9265647662924</v>
      </c>
    </row>
    <row r="49" spans="2:5" ht="15.2" customHeight="1" x14ac:dyDescent="0.25">
      <c r="B49">
        <v>38</v>
      </c>
      <c r="C49">
        <f t="shared" si="3"/>
        <v>67.315435163450914</v>
      </c>
      <c r="D49">
        <f t="shared" si="4"/>
        <v>67.05</v>
      </c>
      <c r="E49" s="16">
        <f t="shared" si="5"/>
        <v>1788.1919999297434</v>
      </c>
    </row>
    <row r="50" spans="2:5" ht="15.2" customHeight="1" x14ac:dyDescent="0.25">
      <c r="B50">
        <v>39</v>
      </c>
      <c r="C50">
        <f t="shared" si="3"/>
        <v>67.325428797354846</v>
      </c>
      <c r="D50">
        <f t="shared" si="4"/>
        <v>67.05</v>
      </c>
      <c r="E50" s="16">
        <f t="shared" si="5"/>
        <v>1788.4674287270982</v>
      </c>
    </row>
    <row r="51" spans="2:5" ht="15.2" customHeight="1" x14ac:dyDescent="0.25">
      <c r="B51">
        <v>40</v>
      </c>
      <c r="C51">
        <f t="shared" si="3"/>
        <v>67.335798691575249</v>
      </c>
      <c r="D51">
        <f t="shared" si="4"/>
        <v>67.05</v>
      </c>
      <c r="E51" s="16">
        <f t="shared" si="5"/>
        <v>1788.7532274186735</v>
      </c>
    </row>
    <row r="52" spans="2:5" ht="15.2" customHeight="1" x14ac:dyDescent="0.25">
      <c r="B52">
        <v>41</v>
      </c>
      <c r="C52">
        <f t="shared" si="3"/>
        <v>67.346559012313065</v>
      </c>
      <c r="D52">
        <f t="shared" si="4"/>
        <v>67.05</v>
      </c>
      <c r="E52" s="16">
        <f t="shared" si="5"/>
        <v>1789.0497864309866</v>
      </c>
    </row>
    <row r="53" spans="2:5" ht="15.2" customHeight="1" x14ac:dyDescent="0.25">
      <c r="B53">
        <v>42</v>
      </c>
      <c r="C53">
        <f t="shared" si="3"/>
        <v>67.357724459126658</v>
      </c>
      <c r="D53">
        <f t="shared" si="4"/>
        <v>67.05</v>
      </c>
      <c r="E53" s="16">
        <f t="shared" si="5"/>
        <v>1789.3575108901134</v>
      </c>
    </row>
    <row r="54" spans="2:5" ht="15.2" customHeight="1" x14ac:dyDescent="0.25">
      <c r="B54">
        <v>43</v>
      </c>
      <c r="C54">
        <f t="shared" si="3"/>
        <v>67.369310285012773</v>
      </c>
      <c r="D54">
        <f t="shared" si="4"/>
        <v>67.05</v>
      </c>
      <c r="E54" s="16">
        <f t="shared" si="5"/>
        <v>1789.6768211751262</v>
      </c>
    </row>
    <row r="55" spans="2:5" ht="15.2" customHeight="1" x14ac:dyDescent="0.25">
      <c r="B55">
        <v>44</v>
      </c>
      <c r="C55">
        <f t="shared" si="3"/>
        <v>67.381332317243505</v>
      </c>
      <c r="D55">
        <f t="shared" si="4"/>
        <v>67.05</v>
      </c>
      <c r="E55" s="16">
        <f t="shared" si="5"/>
        <v>1790.0081534923697</v>
      </c>
    </row>
    <row r="56" spans="2:5" ht="15.2" customHeight="1" x14ac:dyDescent="0.25">
      <c r="B56">
        <v>45</v>
      </c>
      <c r="C56">
        <f t="shared" si="3"/>
        <v>67.393806978987726</v>
      </c>
      <c r="D56">
        <f t="shared" si="4"/>
        <v>67.05</v>
      </c>
      <c r="E56" s="16">
        <f t="shared" si="5"/>
        <v>1790.3519604713574</v>
      </c>
    </row>
    <row r="57" spans="2:5" ht="15.2" customHeight="1" x14ac:dyDescent="0.25">
      <c r="B57">
        <v>46</v>
      </c>
      <c r="C57">
        <f t="shared" si="3"/>
        <v>67.406751311746618</v>
      </c>
      <c r="D57">
        <f t="shared" si="4"/>
        <v>67.05</v>
      </c>
      <c r="E57" s="16">
        <f t="shared" si="5"/>
        <v>1790.708711783104</v>
      </c>
    </row>
    <row r="58" spans="2:5" ht="15.2" customHeight="1" x14ac:dyDescent="0.25">
      <c r="B58">
        <v>47</v>
      </c>
      <c r="C58">
        <f t="shared" si="3"/>
        <v>67.420182998633877</v>
      </c>
      <c r="D58">
        <f t="shared" si="4"/>
        <v>67.05</v>
      </c>
      <c r="E58" s="16">
        <f t="shared" si="5"/>
        <v>1791.078894781738</v>
      </c>
    </row>
    <row r="59" spans="2:5" ht="15.2" customHeight="1" x14ac:dyDescent="0.25">
      <c r="B59">
        <v>48</v>
      </c>
      <c r="C59">
        <f t="shared" si="3"/>
        <v>67.434120388532435</v>
      </c>
      <c r="D59">
        <f t="shared" si="4"/>
        <v>67.05</v>
      </c>
      <c r="E59" s="16">
        <f t="shared" si="5"/>
        <v>1791.4630151702704</v>
      </c>
    </row>
    <row r="60" spans="2:5" ht="15.2" customHeight="1" x14ac:dyDescent="0.25">
      <c r="B60">
        <v>49</v>
      </c>
      <c r="C60">
        <f t="shared" si="3"/>
        <v>67.448582521160688</v>
      </c>
      <c r="D60">
        <f t="shared" si="4"/>
        <v>67.05</v>
      </c>
      <c r="E60" s="16">
        <f t="shared" si="5"/>
        <v>1791.8615976914311</v>
      </c>
    </row>
    <row r="61" spans="2:5" ht="15.2" customHeight="1" x14ac:dyDescent="0.25">
      <c r="B61">
        <v>50</v>
      </c>
      <c r="C61">
        <f t="shared" si="3"/>
        <v>67.463589153082381</v>
      </c>
      <c r="D61">
        <f t="shared" si="4"/>
        <v>67.05</v>
      </c>
      <c r="E61" s="16">
        <f t="shared" si="5"/>
        <v>1792.2751868445137</v>
      </c>
    </row>
    <row r="62" spans="2:5" ht="15.2" customHeight="1" x14ac:dyDescent="0.25">
      <c r="B62">
        <v>51</v>
      </c>
      <c r="C62">
        <f t="shared" si="3"/>
        <v>67.479160784695949</v>
      </c>
      <c r="D62">
        <f t="shared" si="4"/>
        <v>67.05</v>
      </c>
      <c r="E62" s="16">
        <f t="shared" si="5"/>
        <v>1792.7043476292097</v>
      </c>
    </row>
    <row r="63" spans="2:5" ht="15.2" customHeight="1" x14ac:dyDescent="0.25">
      <c r="B63">
        <v>52</v>
      </c>
      <c r="C63">
        <f t="shared" si="3"/>
        <v>67.495318688239749</v>
      </c>
      <c r="D63">
        <f t="shared" si="4"/>
        <v>67.05</v>
      </c>
      <c r="E63" s="16">
        <f t="shared" si="5"/>
        <v>1793.1496663174494</v>
      </c>
    </row>
    <row r="64" spans="2:5" ht="15.2" customHeight="1" x14ac:dyDescent="0.25">
      <c r="B64">
        <v>53</v>
      </c>
      <c r="C64">
        <f t="shared" si="3"/>
        <v>67.512084936851977</v>
      </c>
      <c r="D64">
        <f t="shared" si="4"/>
        <v>67.05</v>
      </c>
      <c r="E64" s="16">
        <f t="shared" si="5"/>
        <v>1793.6117512543015</v>
      </c>
    </row>
    <row r="65" spans="2:5" ht="15.2" customHeight="1" x14ac:dyDescent="0.25">
      <c r="B65">
        <v>54</v>
      </c>
      <c r="C65">
        <f t="shared" si="3"/>
        <v>67.529482434724457</v>
      </c>
      <c r="D65">
        <f t="shared" si="4"/>
        <v>67.05</v>
      </c>
      <c r="E65" s="16">
        <f t="shared" si="5"/>
        <v>1794.091233689026</v>
      </c>
    </row>
    <row r="66" spans="2:5" ht="15.2" customHeight="1" x14ac:dyDescent="0.25">
      <c r="B66">
        <v>55</v>
      </c>
      <c r="C66">
        <f t="shared" si="3"/>
        <v>67.547534948391828</v>
      </c>
      <c r="D66">
        <f t="shared" si="4"/>
        <v>67.05</v>
      </c>
      <c r="E66" s="16">
        <f t="shared" si="5"/>
        <v>1794.5887686374178</v>
      </c>
    </row>
    <row r="67" spans="2:5" ht="15.2" customHeight="1" x14ac:dyDescent="0.25">
      <c r="B67">
        <v>56</v>
      </c>
      <c r="C67">
        <f t="shared" si="3"/>
        <v>67.566267139198786</v>
      </c>
      <c r="D67">
        <f t="shared" si="4"/>
        <v>67.05</v>
      </c>
      <c r="E67" s="16">
        <f t="shared" si="5"/>
        <v>1795.1050357766167</v>
      </c>
    </row>
    <row r="68" spans="2:5" ht="15.2" customHeight="1" x14ac:dyDescent="0.25">
      <c r="B68">
        <v>57</v>
      </c>
      <c r="C68">
        <f t="shared" si="3"/>
        <v>67.585704596989629</v>
      </c>
      <c r="D68">
        <f t="shared" si="4"/>
        <v>67.05</v>
      </c>
      <c r="E68" s="16">
        <f t="shared" si="5"/>
        <v>1795.6407403736064</v>
      </c>
    </row>
    <row r="69" spans="2:5" ht="15.2" customHeight="1" x14ac:dyDescent="0.25">
      <c r="B69">
        <v>58</v>
      </c>
      <c r="C69">
        <f t="shared" si="3"/>
        <v>67.60587387506628</v>
      </c>
      <c r="D69">
        <f t="shared" si="4"/>
        <v>67.05</v>
      </c>
      <c r="E69" s="16">
        <f t="shared" si="5"/>
        <v>1796.1966142486726</v>
      </c>
    </row>
    <row r="70" spans="2:5" ht="15.2" customHeight="1" x14ac:dyDescent="0.25">
      <c r="B70">
        <v>59</v>
      </c>
      <c r="C70">
        <f t="shared" si="3"/>
        <v>67.626802526462527</v>
      </c>
      <c r="D70">
        <f t="shared" si="4"/>
        <v>67.05</v>
      </c>
      <c r="E70" s="16">
        <f t="shared" si="5"/>
        <v>1796.7734167751353</v>
      </c>
    </row>
    <row r="71" spans="2:5" ht="15.2" customHeight="1" x14ac:dyDescent="0.25">
      <c r="B71">
        <v>60</v>
      </c>
      <c r="C71">
        <f t="shared" si="3"/>
        <v>67.648519141583847</v>
      </c>
      <c r="D71">
        <f t="shared" si="4"/>
        <v>67.05</v>
      </c>
      <c r="E71" s="16">
        <f t="shared" si="5"/>
        <v>1797.3719359167192</v>
      </c>
    </row>
    <row r="72" spans="2:5" ht="15.2" customHeight="1" x14ac:dyDescent="0.25">
      <c r="B72">
        <v>61</v>
      </c>
      <c r="C72">
        <f t="shared" si="3"/>
        <v>67.671053387264479</v>
      </c>
      <c r="D72">
        <f t="shared" si="4"/>
        <v>67.05</v>
      </c>
      <c r="E72" s="16">
        <f t="shared" si="5"/>
        <v>1797.9929893039837</v>
      </c>
    </row>
    <row r="73" spans="2:5" ht="15.2" customHeight="1" x14ac:dyDescent="0.25">
      <c r="B73">
        <v>62</v>
      </c>
      <c r="C73">
        <f t="shared" si="3"/>
        <v>67.694436047294985</v>
      </c>
      <c r="D73">
        <f t="shared" si="4"/>
        <v>67.05</v>
      </c>
      <c r="E73" s="16">
        <f t="shared" si="5"/>
        <v>1798.6374253512788</v>
      </c>
    </row>
    <row r="74" spans="2:5" ht="15.2" customHeight="1" x14ac:dyDescent="0.25">
      <c r="B74">
        <v>63</v>
      </c>
      <c r="C74">
        <f t="shared" si="3"/>
        <v>67.718699064475658</v>
      </c>
      <c r="D74">
        <f t="shared" si="4"/>
        <v>67.05</v>
      </c>
      <c r="E74" s="16">
        <f t="shared" si="5"/>
        <v>1799.3061244157545</v>
      </c>
    </row>
    <row r="75" spans="2:5" ht="15.2" customHeight="1" x14ac:dyDescent="0.25">
      <c r="B75">
        <v>64</v>
      </c>
      <c r="C75">
        <f t="shared" si="3"/>
        <v>67.743875584253161</v>
      </c>
      <c r="D75">
        <f t="shared" si="4"/>
        <v>67.05</v>
      </c>
      <c r="E75" s="16">
        <f t="shared" si="5"/>
        <v>1800.0000000000077</v>
      </c>
    </row>
  </sheetData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91"/>
  <sheetViews>
    <sheetView zoomScaleNormal="100" workbookViewId="0"/>
  </sheetViews>
  <sheetFormatPr defaultRowHeight="15" x14ac:dyDescent="0.25"/>
  <cols>
    <col min="1" max="1" width="8.5703125" customWidth="1"/>
    <col min="2" max="2" width="14.140625" customWidth="1"/>
    <col min="3" max="5" width="8.5703125" customWidth="1"/>
    <col min="6" max="6" width="10.5703125" customWidth="1"/>
    <col min="7" max="11" width="8.5703125" customWidth="1"/>
    <col min="12" max="12" width="12.28515625" style="1" customWidth="1"/>
    <col min="13" max="13" width="27.42578125" customWidth="1"/>
    <col min="14" max="1025" width="8.5703125" customWidth="1"/>
  </cols>
  <sheetData>
    <row r="2" spans="2:15" x14ac:dyDescent="0.25">
      <c r="B2" t="s">
        <v>33</v>
      </c>
      <c r="L2" s="1" t="s">
        <v>1</v>
      </c>
    </row>
    <row r="3" spans="2:15" ht="15.2" customHeight="1" x14ac:dyDescent="0.25">
      <c r="B3" t="s">
        <v>2</v>
      </c>
      <c r="C3" s="2">
        <v>33649</v>
      </c>
    </row>
    <row r="4" spans="2:15" x14ac:dyDescent="0.25">
      <c r="B4" t="s">
        <v>3</v>
      </c>
      <c r="C4" s="2">
        <v>33969</v>
      </c>
      <c r="L4" s="3" t="s">
        <v>4</v>
      </c>
      <c r="M4" s="4" t="s">
        <v>5</v>
      </c>
      <c r="N4" s="4" t="s">
        <v>6</v>
      </c>
      <c r="O4" s="5" t="s">
        <v>7</v>
      </c>
    </row>
    <row r="5" spans="2:15" x14ac:dyDescent="0.25">
      <c r="B5" t="s">
        <v>8</v>
      </c>
      <c r="C5">
        <f>DAYS360(C3,C4)</f>
        <v>316</v>
      </c>
      <c r="E5" t="s">
        <v>9</v>
      </c>
      <c r="J5" t="s">
        <v>10</v>
      </c>
      <c r="L5" s="6">
        <f>C3</f>
        <v>33649</v>
      </c>
      <c r="M5" s="7" t="s">
        <v>11</v>
      </c>
      <c r="N5" s="8">
        <f>E8</f>
        <v>329.32000724680699</v>
      </c>
      <c r="O5" s="9"/>
    </row>
    <row r="6" spans="2:15" x14ac:dyDescent="0.25">
      <c r="L6" s="10"/>
      <c r="M6" s="11" t="s">
        <v>34</v>
      </c>
      <c r="N6" s="12"/>
      <c r="O6" s="13">
        <f>N5-O7</f>
        <v>29.320007246806995</v>
      </c>
    </row>
    <row r="7" spans="2:15" x14ac:dyDescent="0.25">
      <c r="B7" t="s">
        <v>13</v>
      </c>
      <c r="C7" t="s">
        <v>14</v>
      </c>
      <c r="D7" t="s">
        <v>15</v>
      </c>
      <c r="E7" t="s">
        <v>16</v>
      </c>
      <c r="F7" t="s">
        <v>17</v>
      </c>
      <c r="L7" s="10"/>
      <c r="M7" s="11" t="s">
        <v>12</v>
      </c>
      <c r="N7" s="12"/>
      <c r="O7" s="13">
        <f>D8</f>
        <v>300</v>
      </c>
    </row>
    <row r="8" spans="2:15" x14ac:dyDescent="0.25">
      <c r="B8" s="15">
        <v>9.9500000000000005E-2</v>
      </c>
      <c r="C8" s="15">
        <v>9.0399999999999994E-2</v>
      </c>
      <c r="D8">
        <v>300</v>
      </c>
      <c r="E8" s="16">
        <f>D8*B8/2/(C8/2)*(1-1/(1+C8/2)^(2*F8))+D8/(1+C8/2)^(F8*2)</f>
        <v>329.32000724680699</v>
      </c>
      <c r="F8">
        <v>40</v>
      </c>
      <c r="L8" s="10"/>
      <c r="M8" s="11"/>
      <c r="N8" s="12"/>
      <c r="O8" s="13"/>
    </row>
    <row r="9" spans="2:15" x14ac:dyDescent="0.25">
      <c r="L9" s="10">
        <v>33831</v>
      </c>
      <c r="M9" s="11" t="s">
        <v>18</v>
      </c>
      <c r="N9" s="12">
        <f>C12</f>
        <v>14.885264327555674</v>
      </c>
      <c r="O9" s="13"/>
    </row>
    <row r="10" spans="2:15" x14ac:dyDescent="0.25">
      <c r="B10" t="s">
        <v>20</v>
      </c>
      <c r="C10" t="s">
        <v>21</v>
      </c>
      <c r="D10" t="s">
        <v>13</v>
      </c>
      <c r="E10" t="s">
        <v>22</v>
      </c>
      <c r="L10" s="10"/>
      <c r="M10" s="11" t="s">
        <v>35</v>
      </c>
      <c r="N10" s="12">
        <f>O11-N9</f>
        <v>3.9735672444326298E-2</v>
      </c>
      <c r="O10" s="13"/>
    </row>
    <row r="11" spans="2:15" x14ac:dyDescent="0.25">
      <c r="B11">
        <v>0</v>
      </c>
      <c r="E11" s="16">
        <f>E8</f>
        <v>329.32000724680699</v>
      </c>
      <c r="L11" s="10"/>
      <c r="M11" s="11" t="s">
        <v>19</v>
      </c>
      <c r="N11" s="12"/>
      <c r="O11" s="13">
        <f>D12</f>
        <v>14.925000000000001</v>
      </c>
    </row>
    <row r="12" spans="2:15" x14ac:dyDescent="0.25">
      <c r="B12">
        <v>1</v>
      </c>
      <c r="C12">
        <f t="shared" ref="C12:C43" si="0">E11*$C$8/2</f>
        <v>14.885264327555674</v>
      </c>
      <c r="D12">
        <f t="shared" ref="D12:D43" si="1">$B$8/2*$D$8</f>
        <v>14.925000000000001</v>
      </c>
      <c r="E12" s="16">
        <f t="shared" ref="E12:E43" si="2">E11+C12-D12</f>
        <v>329.28027157436264</v>
      </c>
      <c r="L12" s="10"/>
      <c r="M12" s="11"/>
      <c r="N12" s="12"/>
      <c r="O12" s="13"/>
    </row>
    <row r="13" spans="2:15" x14ac:dyDescent="0.25">
      <c r="B13">
        <v>2</v>
      </c>
      <c r="C13">
        <f t="shared" si="0"/>
        <v>14.88346827516119</v>
      </c>
      <c r="D13">
        <f t="shared" si="1"/>
        <v>14.925000000000001</v>
      </c>
      <c r="E13" s="16">
        <f t="shared" si="2"/>
        <v>329.23873984952382</v>
      </c>
      <c r="L13" s="10">
        <v>33969</v>
      </c>
      <c r="M13" s="11" t="s">
        <v>18</v>
      </c>
      <c r="N13" s="12">
        <f>C13*(C5-180)/180</f>
        <v>11.2452871412329</v>
      </c>
      <c r="O13" s="13"/>
    </row>
    <row r="14" spans="2:15" x14ac:dyDescent="0.25">
      <c r="B14">
        <v>3</v>
      </c>
      <c r="C14">
        <f t="shared" si="0"/>
        <v>14.881591041198476</v>
      </c>
      <c r="D14">
        <f t="shared" si="1"/>
        <v>14.925000000000001</v>
      </c>
      <c r="E14" s="16">
        <f t="shared" si="2"/>
        <v>329.19533089072229</v>
      </c>
      <c r="L14" s="10"/>
      <c r="M14" s="11" t="s">
        <v>35</v>
      </c>
      <c r="N14" s="12">
        <f>O15-N13</f>
        <v>3.1379525433766986E-2</v>
      </c>
      <c r="O14" s="13"/>
    </row>
    <row r="15" spans="2:15" x14ac:dyDescent="0.25">
      <c r="B15">
        <v>4</v>
      </c>
      <c r="C15">
        <f t="shared" si="0"/>
        <v>14.879628956260646</v>
      </c>
      <c r="D15">
        <f t="shared" si="1"/>
        <v>14.925000000000001</v>
      </c>
      <c r="E15" s="16">
        <f t="shared" si="2"/>
        <v>329.14995984698294</v>
      </c>
      <c r="L15" s="10"/>
      <c r="M15" s="11" t="s">
        <v>23</v>
      </c>
      <c r="N15" s="12"/>
      <c r="O15" s="13">
        <f>D13*(C5-180)/180</f>
        <v>11.276666666666667</v>
      </c>
    </row>
    <row r="16" spans="2:15" x14ac:dyDescent="0.25">
      <c r="B16">
        <v>5</v>
      </c>
      <c r="C16">
        <f t="shared" si="0"/>
        <v>14.877578185083628</v>
      </c>
      <c r="D16">
        <f t="shared" si="1"/>
        <v>14.925000000000001</v>
      </c>
      <c r="E16" s="16">
        <f t="shared" si="2"/>
        <v>329.10253803206655</v>
      </c>
      <c r="L16" s="10"/>
      <c r="M16" s="11"/>
      <c r="N16" s="11"/>
      <c r="O16" s="17"/>
    </row>
    <row r="17" spans="2:15" x14ac:dyDescent="0.25">
      <c r="B17">
        <v>6</v>
      </c>
      <c r="C17">
        <f t="shared" si="0"/>
        <v>14.875434719049407</v>
      </c>
      <c r="D17">
        <f t="shared" si="1"/>
        <v>14.925000000000001</v>
      </c>
      <c r="E17" s="16">
        <f t="shared" si="2"/>
        <v>329.05297275111593</v>
      </c>
      <c r="L17" s="10">
        <v>34015</v>
      </c>
      <c r="M17" s="11" t="s">
        <v>18</v>
      </c>
      <c r="N17" s="12">
        <f>C13-N13</f>
        <v>3.6381811339282901</v>
      </c>
      <c r="O17" s="17"/>
    </row>
    <row r="18" spans="2:15" x14ac:dyDescent="0.25">
      <c r="B18">
        <v>7</v>
      </c>
      <c r="C18">
        <f t="shared" si="0"/>
        <v>14.87319436835044</v>
      </c>
      <c r="D18">
        <f t="shared" si="1"/>
        <v>14.925000000000001</v>
      </c>
      <c r="E18" s="16">
        <f t="shared" si="2"/>
        <v>329.00116711946634</v>
      </c>
      <c r="L18" s="10"/>
      <c r="M18" s="11" t="s">
        <v>24</v>
      </c>
      <c r="N18" s="12">
        <f>O15</f>
        <v>11.276666666666667</v>
      </c>
      <c r="O18" s="17"/>
    </row>
    <row r="19" spans="2:15" x14ac:dyDescent="0.25">
      <c r="B19">
        <v>8</v>
      </c>
      <c r="C19">
        <f t="shared" si="0"/>
        <v>14.870852753799879</v>
      </c>
      <c r="D19">
        <f t="shared" si="1"/>
        <v>14.925000000000001</v>
      </c>
      <c r="E19" s="16">
        <f t="shared" si="2"/>
        <v>328.94701987326619</v>
      </c>
      <c r="L19" s="10"/>
      <c r="M19" s="11" t="s">
        <v>35</v>
      </c>
      <c r="N19" s="12">
        <f>O20-N18-N17</f>
        <v>1.0152199405043305E-2</v>
      </c>
      <c r="O19" s="13"/>
    </row>
    <row r="20" spans="2:15" x14ac:dyDescent="0.25">
      <c r="B20">
        <v>9</v>
      </c>
      <c r="C20">
        <f t="shared" si="0"/>
        <v>14.868405298271631</v>
      </c>
      <c r="D20">
        <f t="shared" si="1"/>
        <v>14.925000000000001</v>
      </c>
      <c r="E20" s="16">
        <f t="shared" si="2"/>
        <v>328.8904251715378</v>
      </c>
      <c r="L20" s="18"/>
      <c r="M20" s="19" t="s">
        <v>19</v>
      </c>
      <c r="N20" s="19"/>
      <c r="O20" s="20">
        <f>D13</f>
        <v>14.925000000000001</v>
      </c>
    </row>
    <row r="21" spans="2:15" x14ac:dyDescent="0.25">
      <c r="B21">
        <v>10</v>
      </c>
      <c r="C21">
        <f t="shared" si="0"/>
        <v>14.865847217753508</v>
      </c>
      <c r="D21">
        <f t="shared" si="1"/>
        <v>14.925000000000001</v>
      </c>
      <c r="E21" s="16">
        <f t="shared" si="2"/>
        <v>328.83127238929131</v>
      </c>
    </row>
    <row r="22" spans="2:15" x14ac:dyDescent="0.25">
      <c r="B22">
        <v>11</v>
      </c>
      <c r="C22">
        <f t="shared" si="0"/>
        <v>14.863173511995967</v>
      </c>
      <c r="D22">
        <f t="shared" si="1"/>
        <v>14.925000000000001</v>
      </c>
      <c r="E22" s="16">
        <f t="shared" si="2"/>
        <v>328.76944590128727</v>
      </c>
      <c r="J22" t="s">
        <v>31</v>
      </c>
    </row>
    <row r="23" spans="2:15" x14ac:dyDescent="0.25">
      <c r="B23">
        <v>12</v>
      </c>
      <c r="C23">
        <f t="shared" si="0"/>
        <v>14.860378954738184</v>
      </c>
      <c r="D23">
        <f t="shared" si="1"/>
        <v>14.925000000000001</v>
      </c>
      <c r="E23" s="16">
        <f t="shared" si="2"/>
        <v>328.70482485602543</v>
      </c>
      <c r="J23" t="s">
        <v>32</v>
      </c>
    </row>
    <row r="24" spans="2:15" x14ac:dyDescent="0.25">
      <c r="B24">
        <v>13</v>
      </c>
      <c r="C24">
        <f t="shared" si="0"/>
        <v>14.857458083492348</v>
      </c>
      <c r="D24">
        <f t="shared" si="1"/>
        <v>14.925000000000001</v>
      </c>
      <c r="E24" s="16">
        <f t="shared" si="2"/>
        <v>328.63728293951777</v>
      </c>
    </row>
    <row r="25" spans="2:15" x14ac:dyDescent="0.25">
      <c r="B25">
        <v>14</v>
      </c>
      <c r="C25">
        <f t="shared" si="0"/>
        <v>14.854405188866203</v>
      </c>
      <c r="D25">
        <f t="shared" si="1"/>
        <v>14.925000000000001</v>
      </c>
      <c r="E25" s="16">
        <f t="shared" si="2"/>
        <v>328.56668812838399</v>
      </c>
      <c r="J25" t="s">
        <v>25</v>
      </c>
      <c r="L25" s="21">
        <v>48259</v>
      </c>
      <c r="M25" s="22" t="s">
        <v>26</v>
      </c>
      <c r="N25" s="23">
        <f>D8</f>
        <v>300</v>
      </c>
      <c r="O25" s="24"/>
    </row>
    <row r="26" spans="2:15" x14ac:dyDescent="0.25">
      <c r="B26">
        <v>15</v>
      </c>
      <c r="C26">
        <f t="shared" si="0"/>
        <v>14.851214303402955</v>
      </c>
      <c r="D26">
        <f t="shared" si="1"/>
        <v>14.925000000000001</v>
      </c>
      <c r="E26" s="16">
        <f t="shared" si="2"/>
        <v>328.49290243178694</v>
      </c>
      <c r="L26" s="25"/>
      <c r="M26" s="26" t="s">
        <v>18</v>
      </c>
      <c r="N26" s="27">
        <f>C91*(180-(C5-180))/180</f>
        <v>3.3290961857379053</v>
      </c>
      <c r="O26" s="28"/>
    </row>
    <row r="27" spans="2:15" x14ac:dyDescent="0.25">
      <c r="B27">
        <v>16</v>
      </c>
      <c r="C27">
        <f t="shared" si="0"/>
        <v>14.847879189916769</v>
      </c>
      <c r="D27">
        <f t="shared" si="1"/>
        <v>14.925000000000001</v>
      </c>
      <c r="E27" s="16">
        <f t="shared" si="2"/>
        <v>328.41578162170373</v>
      </c>
      <c r="L27" s="25"/>
      <c r="M27" s="26" t="s">
        <v>24</v>
      </c>
      <c r="N27" s="27">
        <f>D91*(C5-180)/180</f>
        <v>11.276666666666667</v>
      </c>
      <c r="O27" s="28"/>
    </row>
    <row r="28" spans="2:15" x14ac:dyDescent="0.25">
      <c r="B28">
        <v>17</v>
      </c>
      <c r="C28">
        <f t="shared" si="0"/>
        <v>14.844393329301008</v>
      </c>
      <c r="D28">
        <f t="shared" si="1"/>
        <v>14.925000000000001</v>
      </c>
      <c r="E28" s="16">
        <f t="shared" si="2"/>
        <v>328.33517495100472</v>
      </c>
      <c r="L28" s="25"/>
      <c r="M28" s="26" t="s">
        <v>35</v>
      </c>
      <c r="N28" s="27">
        <f>O29-N27-N26-N25</f>
        <v>0.31923714759545874</v>
      </c>
      <c r="O28" s="36"/>
    </row>
    <row r="29" spans="2:15" x14ac:dyDescent="0.25">
      <c r="B29">
        <v>18</v>
      </c>
      <c r="C29">
        <f t="shared" si="0"/>
        <v>14.840749907785412</v>
      </c>
      <c r="D29">
        <f t="shared" si="1"/>
        <v>14.925000000000001</v>
      </c>
      <c r="E29" s="16">
        <f t="shared" si="2"/>
        <v>328.25092485879014</v>
      </c>
      <c r="L29" s="29"/>
      <c r="M29" s="30" t="s">
        <v>19</v>
      </c>
      <c r="N29" s="30"/>
      <c r="O29" s="31">
        <f>N25+D91</f>
        <v>314.92500000000001</v>
      </c>
    </row>
    <row r="30" spans="2:15" x14ac:dyDescent="0.25">
      <c r="B30">
        <v>19</v>
      </c>
      <c r="C30">
        <f t="shared" si="0"/>
        <v>14.836941803617313</v>
      </c>
      <c r="D30">
        <f t="shared" si="1"/>
        <v>14.925000000000001</v>
      </c>
      <c r="E30" s="16">
        <f t="shared" si="2"/>
        <v>328.16286666240745</v>
      </c>
    </row>
    <row r="31" spans="2:15" x14ac:dyDescent="0.25">
      <c r="B31">
        <v>20</v>
      </c>
      <c r="C31">
        <f t="shared" si="0"/>
        <v>14.832961573140816</v>
      </c>
      <c r="D31">
        <f t="shared" si="1"/>
        <v>14.925000000000001</v>
      </c>
      <c r="E31" s="16">
        <f t="shared" si="2"/>
        <v>328.07082823554828</v>
      </c>
    </row>
    <row r="32" spans="2:15" x14ac:dyDescent="0.25">
      <c r="B32">
        <v>21</v>
      </c>
      <c r="C32">
        <f t="shared" si="0"/>
        <v>14.828801436246781</v>
      </c>
      <c r="D32">
        <f t="shared" si="1"/>
        <v>14.925000000000001</v>
      </c>
      <c r="E32" s="16">
        <f t="shared" si="2"/>
        <v>327.97462967179507</v>
      </c>
    </row>
    <row r="33" spans="2:5" x14ac:dyDescent="0.25">
      <c r="B33">
        <v>22</v>
      </c>
      <c r="C33">
        <f t="shared" si="0"/>
        <v>14.824453261165136</v>
      </c>
      <c r="D33">
        <f t="shared" si="1"/>
        <v>14.925000000000001</v>
      </c>
      <c r="E33" s="16">
        <f t="shared" si="2"/>
        <v>327.87408293296022</v>
      </c>
    </row>
    <row r="34" spans="2:5" x14ac:dyDescent="0.25">
      <c r="B34">
        <v>23</v>
      </c>
      <c r="C34">
        <f t="shared" si="0"/>
        <v>14.819908548569801</v>
      </c>
      <c r="D34">
        <f t="shared" si="1"/>
        <v>14.925000000000001</v>
      </c>
      <c r="E34" s="16">
        <f t="shared" si="2"/>
        <v>327.76899148153001</v>
      </c>
    </row>
    <row r="35" spans="2:5" x14ac:dyDescent="0.25">
      <c r="B35">
        <v>24</v>
      </c>
      <c r="C35">
        <f t="shared" si="0"/>
        <v>14.815158414965156</v>
      </c>
      <c r="D35">
        <f t="shared" si="1"/>
        <v>14.925000000000001</v>
      </c>
      <c r="E35" s="16">
        <f t="shared" si="2"/>
        <v>327.65914989649514</v>
      </c>
    </row>
    <row r="36" spans="2:5" x14ac:dyDescent="0.25">
      <c r="B36">
        <v>25</v>
      </c>
      <c r="C36">
        <f t="shared" si="0"/>
        <v>14.810193575321579</v>
      </c>
      <c r="D36">
        <f t="shared" si="1"/>
        <v>14.925000000000001</v>
      </c>
      <c r="E36" s="16">
        <f t="shared" si="2"/>
        <v>327.54434347181672</v>
      </c>
    </row>
    <row r="37" spans="2:5" x14ac:dyDescent="0.25">
      <c r="B37">
        <v>26</v>
      </c>
      <c r="C37">
        <f t="shared" si="0"/>
        <v>14.805004324926115</v>
      </c>
      <c r="D37">
        <f t="shared" si="1"/>
        <v>14.925000000000001</v>
      </c>
      <c r="E37" s="16">
        <f t="shared" si="2"/>
        <v>327.42434779674284</v>
      </c>
    </row>
    <row r="38" spans="2:5" x14ac:dyDescent="0.25">
      <c r="B38">
        <v>27</v>
      </c>
      <c r="C38">
        <f t="shared" si="0"/>
        <v>14.799580520412775</v>
      </c>
      <c r="D38">
        <f t="shared" si="1"/>
        <v>14.925000000000001</v>
      </c>
      <c r="E38" s="16">
        <f t="shared" si="2"/>
        <v>327.29892831715557</v>
      </c>
    </row>
    <row r="39" spans="2:5" x14ac:dyDescent="0.25">
      <c r="B39">
        <v>28</v>
      </c>
      <c r="C39">
        <f t="shared" si="0"/>
        <v>14.793911559935431</v>
      </c>
      <c r="D39">
        <f t="shared" si="1"/>
        <v>14.925000000000001</v>
      </c>
      <c r="E39" s="16">
        <f t="shared" si="2"/>
        <v>327.16783987709101</v>
      </c>
    </row>
    <row r="40" spans="2:5" x14ac:dyDescent="0.25">
      <c r="B40">
        <v>29</v>
      </c>
      <c r="C40">
        <f t="shared" si="0"/>
        <v>14.787986362444514</v>
      </c>
      <c r="D40">
        <f t="shared" si="1"/>
        <v>14.925000000000001</v>
      </c>
      <c r="E40" s="16">
        <f t="shared" si="2"/>
        <v>327.03082623953554</v>
      </c>
    </row>
    <row r="41" spans="2:5" x14ac:dyDescent="0.25">
      <c r="B41">
        <v>30</v>
      </c>
      <c r="C41">
        <f t="shared" si="0"/>
        <v>14.781793346027005</v>
      </c>
      <c r="D41">
        <f t="shared" si="1"/>
        <v>14.925000000000001</v>
      </c>
      <c r="E41" s="16">
        <f t="shared" si="2"/>
        <v>326.88761958556256</v>
      </c>
    </row>
    <row r="42" spans="2:5" x14ac:dyDescent="0.25">
      <c r="B42">
        <v>31</v>
      </c>
      <c r="C42">
        <f t="shared" si="0"/>
        <v>14.775320405267427</v>
      </c>
      <c r="D42">
        <f t="shared" si="1"/>
        <v>14.925000000000001</v>
      </c>
      <c r="E42" s="16">
        <f t="shared" si="2"/>
        <v>326.73793999083</v>
      </c>
    </row>
    <row r="43" spans="2:5" x14ac:dyDescent="0.25">
      <c r="B43">
        <v>32</v>
      </c>
      <c r="C43">
        <f t="shared" si="0"/>
        <v>14.768554887585514</v>
      </c>
      <c r="D43">
        <f t="shared" si="1"/>
        <v>14.925000000000001</v>
      </c>
      <c r="E43" s="16">
        <f t="shared" si="2"/>
        <v>326.58149487841553</v>
      </c>
    </row>
    <row r="44" spans="2:5" x14ac:dyDescent="0.25">
      <c r="B44">
        <v>33</v>
      </c>
      <c r="C44">
        <f t="shared" ref="C44:C75" si="3">E43*$C$8/2</f>
        <v>14.761483568504381</v>
      </c>
      <c r="D44">
        <f t="shared" ref="D44:D75" si="4">$B$8/2*$D$8</f>
        <v>14.925000000000001</v>
      </c>
      <c r="E44" s="16">
        <f t="shared" ref="E44:E75" si="5">E43+C44-D44</f>
        <v>326.4179784469199</v>
      </c>
    </row>
    <row r="45" spans="2:5" x14ac:dyDescent="0.25">
      <c r="B45">
        <v>34</v>
      </c>
      <c r="C45">
        <f t="shared" si="3"/>
        <v>14.754092625800778</v>
      </c>
      <c r="D45">
        <f t="shared" si="4"/>
        <v>14.925000000000001</v>
      </c>
      <c r="E45" s="16">
        <f t="shared" si="5"/>
        <v>326.24707107272064</v>
      </c>
    </row>
    <row r="46" spans="2:5" x14ac:dyDescent="0.25">
      <c r="B46">
        <v>35</v>
      </c>
      <c r="C46">
        <f t="shared" si="3"/>
        <v>14.746367612486972</v>
      </c>
      <c r="D46">
        <f t="shared" si="4"/>
        <v>14.925000000000001</v>
      </c>
      <c r="E46" s="16">
        <f t="shared" si="5"/>
        <v>326.06843868520758</v>
      </c>
    </row>
    <row r="47" spans="2:5" x14ac:dyDescent="0.25">
      <c r="B47">
        <v>36</v>
      </c>
      <c r="C47">
        <f t="shared" si="3"/>
        <v>14.738293428571382</v>
      </c>
      <c r="D47">
        <f t="shared" si="4"/>
        <v>14.925000000000001</v>
      </c>
      <c r="E47" s="16">
        <f t="shared" si="5"/>
        <v>325.88173211377892</v>
      </c>
    </row>
    <row r="48" spans="2:5" x14ac:dyDescent="0.25">
      <c r="B48">
        <v>37</v>
      </c>
      <c r="C48">
        <f t="shared" si="3"/>
        <v>14.729854291542807</v>
      </c>
      <c r="D48">
        <f t="shared" si="4"/>
        <v>14.925000000000001</v>
      </c>
      <c r="E48" s="16">
        <f t="shared" si="5"/>
        <v>325.68658640532175</v>
      </c>
    </row>
    <row r="49" spans="2:5" x14ac:dyDescent="0.25">
      <c r="B49">
        <v>38</v>
      </c>
      <c r="C49">
        <f t="shared" si="3"/>
        <v>14.721033705520542</v>
      </c>
      <c r="D49">
        <f t="shared" si="4"/>
        <v>14.925000000000001</v>
      </c>
      <c r="E49" s="16">
        <f t="shared" si="5"/>
        <v>325.48262011084228</v>
      </c>
    </row>
    <row r="50" spans="2:5" x14ac:dyDescent="0.25">
      <c r="B50">
        <v>39</v>
      </c>
      <c r="C50">
        <f t="shared" si="3"/>
        <v>14.711814429010071</v>
      </c>
      <c r="D50">
        <f t="shared" si="4"/>
        <v>14.925000000000001</v>
      </c>
      <c r="E50" s="16">
        <f t="shared" si="5"/>
        <v>325.26943453985234</v>
      </c>
    </row>
    <row r="51" spans="2:5" x14ac:dyDescent="0.25">
      <c r="B51">
        <v>40</v>
      </c>
      <c r="C51">
        <f t="shared" si="3"/>
        <v>14.702178441201324</v>
      </c>
      <c r="D51">
        <f t="shared" si="4"/>
        <v>14.925000000000001</v>
      </c>
      <c r="E51" s="16">
        <f t="shared" si="5"/>
        <v>325.04661298105367</v>
      </c>
    </row>
    <row r="52" spans="2:5" x14ac:dyDescent="0.25">
      <c r="B52">
        <v>41</v>
      </c>
      <c r="C52">
        <f t="shared" si="3"/>
        <v>14.692106906743625</v>
      </c>
      <c r="D52">
        <f t="shared" si="4"/>
        <v>14.925000000000001</v>
      </c>
      <c r="E52" s="16">
        <f t="shared" si="5"/>
        <v>324.81371988779728</v>
      </c>
    </row>
    <row r="53" spans="2:5" x14ac:dyDescent="0.25">
      <c r="B53">
        <v>42</v>
      </c>
      <c r="C53">
        <f t="shared" si="3"/>
        <v>14.681580138928435</v>
      </c>
      <c r="D53">
        <f t="shared" si="4"/>
        <v>14.925000000000001</v>
      </c>
      <c r="E53" s="16">
        <f t="shared" si="5"/>
        <v>324.5703000267257</v>
      </c>
    </row>
    <row r="54" spans="2:5" x14ac:dyDescent="0.25">
      <c r="B54">
        <v>43</v>
      </c>
      <c r="C54">
        <f t="shared" si="3"/>
        <v>14.670577561208001</v>
      </c>
      <c r="D54">
        <f t="shared" si="4"/>
        <v>14.925000000000001</v>
      </c>
      <c r="E54" s="16">
        <f t="shared" si="5"/>
        <v>324.3158775879337</v>
      </c>
    </row>
    <row r="55" spans="2:5" x14ac:dyDescent="0.25">
      <c r="B55">
        <v>44</v>
      </c>
      <c r="C55">
        <f t="shared" si="3"/>
        <v>14.659077666974602</v>
      </c>
      <c r="D55">
        <f t="shared" si="4"/>
        <v>14.925000000000001</v>
      </c>
      <c r="E55" s="16">
        <f t="shared" si="5"/>
        <v>324.0499552549083</v>
      </c>
    </row>
    <row r="56" spans="2:5" x14ac:dyDescent="0.25">
      <c r="B56">
        <v>45</v>
      </c>
      <c r="C56">
        <f t="shared" si="3"/>
        <v>14.647057977521854</v>
      </c>
      <c r="D56">
        <f t="shared" si="4"/>
        <v>14.925000000000001</v>
      </c>
      <c r="E56" s="16">
        <f t="shared" si="5"/>
        <v>323.77201323243014</v>
      </c>
    </row>
    <row r="57" spans="2:5" x14ac:dyDescent="0.25">
      <c r="B57">
        <v>46</v>
      </c>
      <c r="C57">
        <f t="shared" si="3"/>
        <v>14.634494998105842</v>
      </c>
      <c r="D57">
        <f t="shared" si="4"/>
        <v>14.925000000000001</v>
      </c>
      <c r="E57" s="16">
        <f t="shared" si="5"/>
        <v>323.48150823053595</v>
      </c>
    </row>
    <row r="58" spans="2:5" x14ac:dyDescent="0.25">
      <c r="B58">
        <v>47</v>
      </c>
      <c r="C58">
        <f t="shared" si="3"/>
        <v>14.621364172020224</v>
      </c>
      <c r="D58">
        <f t="shared" si="4"/>
        <v>14.925000000000001</v>
      </c>
      <c r="E58" s="16">
        <f t="shared" si="5"/>
        <v>323.17787240255615</v>
      </c>
    </row>
    <row r="59" spans="2:5" x14ac:dyDescent="0.25">
      <c r="B59">
        <v>48</v>
      </c>
      <c r="C59">
        <f t="shared" si="3"/>
        <v>14.607639832595536</v>
      </c>
      <c r="D59">
        <f t="shared" si="4"/>
        <v>14.925000000000001</v>
      </c>
      <c r="E59" s="16">
        <f t="shared" si="5"/>
        <v>322.86051223515165</v>
      </c>
    </row>
    <row r="60" spans="2:5" x14ac:dyDescent="0.25">
      <c r="B60">
        <v>49</v>
      </c>
      <c r="C60">
        <f t="shared" si="3"/>
        <v>14.593295153028853</v>
      </c>
      <c r="D60">
        <f t="shared" si="4"/>
        <v>14.925000000000001</v>
      </c>
      <c r="E60" s="16">
        <f t="shared" si="5"/>
        <v>322.5288073881805</v>
      </c>
    </row>
    <row r="61" spans="2:5" x14ac:dyDescent="0.25">
      <c r="B61">
        <v>50</v>
      </c>
      <c r="C61">
        <f t="shared" si="3"/>
        <v>14.578302093945757</v>
      </c>
      <c r="D61">
        <f t="shared" si="4"/>
        <v>14.925000000000001</v>
      </c>
      <c r="E61" s="16">
        <f t="shared" si="5"/>
        <v>322.18210948212624</v>
      </c>
    </row>
    <row r="62" spans="2:5" x14ac:dyDescent="0.25">
      <c r="B62">
        <v>51</v>
      </c>
      <c r="C62">
        <f t="shared" si="3"/>
        <v>14.562631348592104</v>
      </c>
      <c r="D62">
        <f t="shared" si="4"/>
        <v>14.925000000000001</v>
      </c>
      <c r="E62" s="16">
        <f t="shared" si="5"/>
        <v>321.81974083071833</v>
      </c>
    </row>
    <row r="63" spans="2:5" x14ac:dyDescent="0.25">
      <c r="B63">
        <v>52</v>
      </c>
      <c r="C63">
        <f t="shared" si="3"/>
        <v>14.546252285548467</v>
      </c>
      <c r="D63">
        <f t="shared" si="4"/>
        <v>14.925000000000001</v>
      </c>
      <c r="E63" s="16">
        <f t="shared" si="5"/>
        <v>321.44099311626678</v>
      </c>
    </row>
    <row r="64" spans="2:5" x14ac:dyDescent="0.25">
      <c r="B64">
        <v>53</v>
      </c>
      <c r="C64">
        <f t="shared" si="3"/>
        <v>14.529132888855258</v>
      </c>
      <c r="D64">
        <f t="shared" si="4"/>
        <v>14.925000000000001</v>
      </c>
      <c r="E64" s="16">
        <f t="shared" si="5"/>
        <v>321.04512600512203</v>
      </c>
    </row>
    <row r="65" spans="2:5" x14ac:dyDescent="0.25">
      <c r="B65">
        <v>54</v>
      </c>
      <c r="C65">
        <f t="shared" si="3"/>
        <v>14.511239695431515</v>
      </c>
      <c r="D65">
        <f t="shared" si="4"/>
        <v>14.925000000000001</v>
      </c>
      <c r="E65" s="16">
        <f t="shared" si="5"/>
        <v>320.63136570055354</v>
      </c>
    </row>
    <row r="66" spans="2:5" x14ac:dyDescent="0.25">
      <c r="B66">
        <v>55</v>
      </c>
      <c r="C66">
        <f t="shared" si="3"/>
        <v>14.492537729665019</v>
      </c>
      <c r="D66">
        <f t="shared" si="4"/>
        <v>14.925000000000001</v>
      </c>
      <c r="E66" s="16">
        <f t="shared" si="5"/>
        <v>320.19890343021854</v>
      </c>
    </row>
    <row r="67" spans="2:5" x14ac:dyDescent="0.25">
      <c r="B67">
        <v>56</v>
      </c>
      <c r="C67">
        <f t="shared" si="3"/>
        <v>14.472990435045878</v>
      </c>
      <c r="D67">
        <f t="shared" si="4"/>
        <v>14.925000000000001</v>
      </c>
      <c r="E67" s="16">
        <f t="shared" si="5"/>
        <v>319.74689386526438</v>
      </c>
    </row>
    <row r="68" spans="2:5" x14ac:dyDescent="0.25">
      <c r="B68">
        <v>57</v>
      </c>
      <c r="C68">
        <f t="shared" si="3"/>
        <v>14.452559602709949</v>
      </c>
      <c r="D68">
        <f t="shared" si="4"/>
        <v>14.925000000000001</v>
      </c>
      <c r="E68" s="16">
        <f t="shared" si="5"/>
        <v>319.2744534679743</v>
      </c>
    </row>
    <row r="69" spans="2:5" x14ac:dyDescent="0.25">
      <c r="B69">
        <v>58</v>
      </c>
      <c r="C69">
        <f t="shared" si="3"/>
        <v>14.431205296752438</v>
      </c>
      <c r="D69">
        <f t="shared" si="4"/>
        <v>14.925000000000001</v>
      </c>
      <c r="E69" s="16">
        <f t="shared" si="5"/>
        <v>318.78065876472675</v>
      </c>
    </row>
    <row r="70" spans="2:5" x14ac:dyDescent="0.25">
      <c r="B70">
        <v>59</v>
      </c>
      <c r="C70">
        <f t="shared" si="3"/>
        <v>14.408885776165649</v>
      </c>
      <c r="D70">
        <f t="shared" si="4"/>
        <v>14.925000000000001</v>
      </c>
      <c r="E70" s="16">
        <f t="shared" si="5"/>
        <v>318.26454454089242</v>
      </c>
    </row>
    <row r="71" spans="2:5" x14ac:dyDescent="0.25">
      <c r="B71">
        <v>60</v>
      </c>
      <c r="C71">
        <f t="shared" si="3"/>
        <v>14.385557413248335</v>
      </c>
      <c r="D71">
        <f t="shared" si="4"/>
        <v>14.925000000000001</v>
      </c>
      <c r="E71" s="16">
        <f t="shared" si="5"/>
        <v>317.72510195414071</v>
      </c>
    </row>
    <row r="72" spans="2:5" x14ac:dyDescent="0.25">
      <c r="B72">
        <v>61</v>
      </c>
      <c r="C72">
        <f t="shared" si="3"/>
        <v>14.361174608327159</v>
      </c>
      <c r="D72">
        <f t="shared" si="4"/>
        <v>14.925000000000001</v>
      </c>
      <c r="E72" s="16">
        <f t="shared" si="5"/>
        <v>317.16127656246783</v>
      </c>
    </row>
    <row r="73" spans="2:5" x14ac:dyDescent="0.25">
      <c r="B73">
        <v>62</v>
      </c>
      <c r="C73">
        <f t="shared" si="3"/>
        <v>14.335689700623545</v>
      </c>
      <c r="D73">
        <f t="shared" si="4"/>
        <v>14.925000000000001</v>
      </c>
      <c r="E73" s="16">
        <f t="shared" si="5"/>
        <v>316.57196626309138</v>
      </c>
    </row>
    <row r="74" spans="2:5" x14ac:dyDescent="0.25">
      <c r="B74">
        <v>63</v>
      </c>
      <c r="C74">
        <f t="shared" si="3"/>
        <v>14.30905287509173</v>
      </c>
      <c r="D74">
        <f t="shared" si="4"/>
        <v>14.925000000000001</v>
      </c>
      <c r="E74" s="16">
        <f t="shared" si="5"/>
        <v>315.95601913818308</v>
      </c>
    </row>
    <row r="75" spans="2:5" x14ac:dyDescent="0.25">
      <c r="B75">
        <v>64</v>
      </c>
      <c r="C75">
        <f t="shared" si="3"/>
        <v>14.281212065045874</v>
      </c>
      <c r="D75">
        <f t="shared" si="4"/>
        <v>14.925000000000001</v>
      </c>
      <c r="E75" s="16">
        <f t="shared" si="5"/>
        <v>315.31223120322892</v>
      </c>
    </row>
    <row r="76" spans="2:5" x14ac:dyDescent="0.25">
      <c r="B76">
        <v>65</v>
      </c>
      <c r="C76">
        <f t="shared" ref="C76:C91" si="6">E75*$C$8/2</f>
        <v>14.252112850385947</v>
      </c>
      <c r="D76">
        <f t="shared" ref="D76:D91" si="7">$B$8/2*$D$8</f>
        <v>14.925000000000001</v>
      </c>
      <c r="E76" s="16">
        <f t="shared" ref="E76:E107" si="8">E75+C76-D76</f>
        <v>314.63934405361488</v>
      </c>
    </row>
    <row r="77" spans="2:5" x14ac:dyDescent="0.25">
      <c r="B77">
        <v>66</v>
      </c>
      <c r="C77">
        <f t="shared" si="6"/>
        <v>14.221698351223392</v>
      </c>
      <c r="D77">
        <f t="shared" si="7"/>
        <v>14.925000000000001</v>
      </c>
      <c r="E77" s="16">
        <f t="shared" si="8"/>
        <v>313.93604240483825</v>
      </c>
    </row>
    <row r="78" spans="2:5" x14ac:dyDescent="0.25">
      <c r="B78">
        <v>67</v>
      </c>
      <c r="C78">
        <f t="shared" si="6"/>
        <v>14.189909116698688</v>
      </c>
      <c r="D78">
        <f t="shared" si="7"/>
        <v>14.925000000000001</v>
      </c>
      <c r="E78" s="16">
        <f t="shared" si="8"/>
        <v>313.20095152153692</v>
      </c>
    </row>
    <row r="79" spans="2:5" x14ac:dyDescent="0.25">
      <c r="B79">
        <v>68</v>
      </c>
      <c r="C79">
        <f t="shared" si="6"/>
        <v>14.156683008773468</v>
      </c>
      <c r="D79">
        <f t="shared" si="7"/>
        <v>14.925000000000001</v>
      </c>
      <c r="E79" s="16">
        <f t="shared" si="8"/>
        <v>312.43263453031039</v>
      </c>
    </row>
    <row r="80" spans="2:5" x14ac:dyDescent="0.25">
      <c r="B80">
        <v>69</v>
      </c>
      <c r="C80">
        <f t="shared" si="6"/>
        <v>14.121955080770029</v>
      </c>
      <c r="D80">
        <f t="shared" si="7"/>
        <v>14.925000000000001</v>
      </c>
      <c r="E80" s="16">
        <f t="shared" si="8"/>
        <v>311.62958961108041</v>
      </c>
    </row>
    <row r="81" spans="2:5" x14ac:dyDescent="0.25">
      <c r="B81">
        <v>70</v>
      </c>
      <c r="C81">
        <f t="shared" si="6"/>
        <v>14.085657450420834</v>
      </c>
      <c r="D81">
        <f t="shared" si="7"/>
        <v>14.925000000000001</v>
      </c>
      <c r="E81" s="16">
        <f t="shared" si="8"/>
        <v>310.79024706150125</v>
      </c>
    </row>
    <row r="82" spans="2:5" x14ac:dyDescent="0.25">
      <c r="B82">
        <v>71</v>
      </c>
      <c r="C82">
        <f t="shared" si="6"/>
        <v>14.047719167179855</v>
      </c>
      <c r="D82">
        <f t="shared" si="7"/>
        <v>14.925000000000001</v>
      </c>
      <c r="E82" s="16">
        <f t="shared" si="8"/>
        <v>309.91296622868111</v>
      </c>
    </row>
    <row r="83" spans="2:5" x14ac:dyDescent="0.25">
      <c r="B83">
        <v>72</v>
      </c>
      <c r="C83">
        <f t="shared" si="6"/>
        <v>14.008066073536385</v>
      </c>
      <c r="D83">
        <f t="shared" si="7"/>
        <v>14.925000000000001</v>
      </c>
      <c r="E83" s="16">
        <f t="shared" si="8"/>
        <v>308.99603230221749</v>
      </c>
    </row>
    <row r="84" spans="2:5" x14ac:dyDescent="0.25">
      <c r="B84">
        <v>73</v>
      </c>
      <c r="C84">
        <f t="shared" si="6"/>
        <v>13.966620660060229</v>
      </c>
      <c r="D84">
        <f t="shared" si="7"/>
        <v>14.925000000000001</v>
      </c>
      <c r="E84" s="16">
        <f t="shared" si="8"/>
        <v>308.03765296227772</v>
      </c>
    </row>
    <row r="85" spans="2:5" x14ac:dyDescent="0.25">
      <c r="B85">
        <v>74</v>
      </c>
      <c r="C85">
        <f t="shared" si="6"/>
        <v>13.923301913894951</v>
      </c>
      <c r="D85">
        <f t="shared" si="7"/>
        <v>14.925000000000001</v>
      </c>
      <c r="E85" s="16">
        <f t="shared" si="8"/>
        <v>307.03595487617264</v>
      </c>
    </row>
    <row r="86" spans="2:5" x14ac:dyDescent="0.25">
      <c r="B86">
        <v>75</v>
      </c>
      <c r="C86">
        <f t="shared" si="6"/>
        <v>13.878025160403002</v>
      </c>
      <c r="D86">
        <f t="shared" si="7"/>
        <v>14.925000000000001</v>
      </c>
      <c r="E86" s="16">
        <f t="shared" si="8"/>
        <v>305.98898003657564</v>
      </c>
    </row>
    <row r="87" spans="2:5" x14ac:dyDescent="0.25">
      <c r="B87">
        <v>76</v>
      </c>
      <c r="C87">
        <f t="shared" si="6"/>
        <v>13.830701897653219</v>
      </c>
      <c r="D87">
        <f t="shared" si="7"/>
        <v>14.925000000000001</v>
      </c>
      <c r="E87" s="16">
        <f t="shared" si="8"/>
        <v>304.89468193422886</v>
      </c>
    </row>
    <row r="88" spans="2:5" x14ac:dyDescent="0.25">
      <c r="B88">
        <v>77</v>
      </c>
      <c r="C88">
        <f t="shared" si="6"/>
        <v>13.781239623427144</v>
      </c>
      <c r="D88">
        <f t="shared" si="7"/>
        <v>14.925000000000001</v>
      </c>
      <c r="E88" s="16">
        <f t="shared" si="8"/>
        <v>303.750921557656</v>
      </c>
    </row>
    <row r="89" spans="2:5" x14ac:dyDescent="0.25">
      <c r="B89">
        <v>78</v>
      </c>
      <c r="C89">
        <f t="shared" si="6"/>
        <v>13.72954165440605</v>
      </c>
      <c r="D89">
        <f t="shared" si="7"/>
        <v>14.925000000000001</v>
      </c>
      <c r="E89" s="16">
        <f t="shared" si="8"/>
        <v>302.55546321206202</v>
      </c>
    </row>
    <row r="90" spans="2:5" x14ac:dyDescent="0.25">
      <c r="B90">
        <v>79</v>
      </c>
      <c r="C90">
        <f t="shared" si="6"/>
        <v>13.675506937185203</v>
      </c>
      <c r="D90">
        <f t="shared" si="7"/>
        <v>14.925000000000001</v>
      </c>
      <c r="E90" s="16">
        <f t="shared" si="8"/>
        <v>301.30597014924723</v>
      </c>
    </row>
    <row r="91" spans="2:5" x14ac:dyDescent="0.25">
      <c r="B91">
        <v>80</v>
      </c>
      <c r="C91">
        <f t="shared" si="6"/>
        <v>13.619029850745974</v>
      </c>
      <c r="D91">
        <f t="shared" si="7"/>
        <v>14.925000000000001</v>
      </c>
      <c r="E91" s="16">
        <f t="shared" si="8"/>
        <v>299.99999999999318</v>
      </c>
    </row>
  </sheetData>
  <pageMargins left="0.7" right="0.7" top="0.75" bottom="0.75" header="0.51180555555555496" footer="0.51180555555555496"/>
  <pageSetup paperSize="9" firstPageNumber="0" orientation="portrait" horizontalDpi="300" verticalDpi="300"/>
  <headerFooter>
    <oddHeader>&amp;C&amp;8 SMU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4309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 -- F.GD</vt:lpstr>
      <vt:lpstr>Discount -- F.GY (July 16)</vt:lpstr>
      <vt:lpstr>Discount -- F.GY (July 15)</vt:lpstr>
      <vt:lpstr>Premium -- F.GI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Crowley</dc:creator>
  <dc:description/>
  <cp:lastModifiedBy>Richard Crowley</cp:lastModifiedBy>
  <cp:revision>4</cp:revision>
  <cp:lastPrinted>2018-03-05T14:24:46Z</cp:lastPrinted>
  <dcterms:created xsi:type="dcterms:W3CDTF">2018-03-04T14:37:53Z</dcterms:created>
  <dcterms:modified xsi:type="dcterms:W3CDTF">2019-10-20T08:55:22Z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6951d41b-6b8e-4636-984f-012bff14ba18_Application">
    <vt:lpwstr>Microsoft Azure Information Protection</vt:lpwstr>
  </property>
  <property fmtid="{D5CDD505-2E9C-101B-9397-08002B2CF9AE}" pid="7" name="MSIP_Label_6951d41b-6b8e-4636-984f-012bff14ba18_Enabled">
    <vt:lpwstr>True</vt:lpwstr>
  </property>
  <property fmtid="{D5CDD505-2E9C-101B-9397-08002B2CF9AE}" pid="8" name="MSIP_Label_6951d41b-6b8e-4636-984f-012bff14ba18_Extended_MSFT_Method">
    <vt:lpwstr>Automatic</vt:lpwstr>
  </property>
  <property fmtid="{D5CDD505-2E9C-101B-9397-08002B2CF9AE}" pid="9" name="MSIP_Label_6951d41b-6b8e-4636-984f-012bff14ba18_Name">
    <vt:lpwstr>Restricted</vt:lpwstr>
  </property>
  <property fmtid="{D5CDD505-2E9C-101B-9397-08002B2CF9AE}" pid="10" name="MSIP_Label_6951d41b-6b8e-4636-984f-012bff14ba18_Owner">
    <vt:lpwstr>rcrowley@smu.edu.sg</vt:lpwstr>
  </property>
  <property fmtid="{D5CDD505-2E9C-101B-9397-08002B2CF9AE}" pid="11" name="MSIP_Label_6951d41b-6b8e-4636-984f-012bff14ba18_Ref">
    <vt:lpwstr>https://api.informationprotection.azure.com/api/c98a79ca-5a9a-4791-a243-f06afd67464d</vt:lpwstr>
  </property>
  <property fmtid="{D5CDD505-2E9C-101B-9397-08002B2CF9AE}" pid="12" name="MSIP_Label_6951d41b-6b8e-4636-984f-012bff14ba18_SetDate">
    <vt:lpwstr>2018-03-07T09:55:37.8193716+08:00</vt:lpwstr>
  </property>
  <property fmtid="{D5CDD505-2E9C-101B-9397-08002B2CF9AE}" pid="13" name="MSIP_Label_6951d41b-6b8e-4636-984f-012bff14ba18_SiteId">
    <vt:lpwstr>c98a79ca-5a9a-4791-a243-f06afd67464d</vt:lpwstr>
  </property>
  <property fmtid="{D5CDD505-2E9C-101B-9397-08002B2CF9AE}" pid="14" name="ScaleCrop">
    <vt:bool>false</vt:bool>
  </property>
  <property fmtid="{D5CDD505-2E9C-101B-9397-08002B2CF9AE}" pid="15" name="Sensitivity">
    <vt:lpwstr>Restricted</vt:lpwstr>
  </property>
  <property fmtid="{D5CDD505-2E9C-101B-9397-08002B2CF9AE}" pid="16" name="ShareDoc">
    <vt:bool>false</vt:bool>
  </property>
</Properties>
</file>